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F:\Adult_Ed\AAE Program Information\Monitoring\AAE Monitoring Tools\DMT-NPI\"/>
    </mc:Choice>
  </mc:AlternateContent>
  <xr:revisionPtr revIDLastSave="0" documentId="13_ncr:1_{37C2C783-0219-4A36-9303-729D7883F645}" xr6:coauthVersionLast="47" xr6:coauthVersionMax="47" xr10:uidLastSave="{00000000-0000-0000-0000-000000000000}"/>
  <bookViews>
    <workbookView xWindow="-120" yWindow="-120" windowWidth="29040" windowHeight="15840" activeTab="5" xr2:uid="{00000000-000D-0000-FFFF-FFFF00000000}"/>
  </bookViews>
  <sheets>
    <sheet name="Cover Page" sheetId="8" r:id="rId1"/>
    <sheet name="Negotiated Perforance Indicator" sheetId="1" r:id="rId2"/>
    <sheet name="1st Quarter" sheetId="2" r:id="rId3"/>
    <sheet name="2nd Quarter" sheetId="9" r:id="rId4"/>
    <sheet name="3rd Quarter" sheetId="10" r:id="rId5"/>
    <sheet name="4th Quarter" sheetId="11" r:id="rId6"/>
    <sheet name="Sheet6" sheetId="7" state="hidden" r:id="rId7"/>
  </sheets>
  <definedNames>
    <definedName name="_GoBack" localSheetId="1">'Negotiated Perforance Indicator'!$D$14</definedName>
    <definedName name="_Toc62649544" localSheetId="0">'Cover Page'!$A$1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2" l="1"/>
  <c r="G62" i="1"/>
  <c r="G50" i="1"/>
  <c r="G38" i="1"/>
  <c r="G30" i="11"/>
  <c r="E30" i="11"/>
  <c r="C30" i="11"/>
  <c r="D27" i="11"/>
  <c r="M26" i="11"/>
  <c r="H26" i="11"/>
  <c r="M25" i="11"/>
  <c r="H25" i="11"/>
  <c r="F25" i="11"/>
  <c r="M24" i="11"/>
  <c r="M23" i="11"/>
  <c r="M21" i="11"/>
  <c r="K21" i="11"/>
  <c r="E21" i="11"/>
  <c r="M20" i="11"/>
  <c r="K20" i="11"/>
  <c r="I20" i="11"/>
  <c r="H20" i="11"/>
  <c r="G20" i="11"/>
  <c r="D23" i="11" s="1"/>
  <c r="F20" i="11"/>
  <c r="C20" i="11" s="1"/>
  <c r="E20" i="11"/>
  <c r="D20" i="11"/>
  <c r="J20" i="11" s="1"/>
  <c r="M19" i="11"/>
  <c r="K19" i="11"/>
  <c r="J19" i="11"/>
  <c r="C19" i="11"/>
  <c r="L19" i="11" s="1"/>
  <c r="M18" i="11"/>
  <c r="K18" i="11"/>
  <c r="J18" i="11"/>
  <c r="C18" i="11"/>
  <c r="L18" i="11" s="1"/>
  <c r="M17" i="11"/>
  <c r="K17" i="11"/>
  <c r="L17" i="11" s="1"/>
  <c r="J17" i="11"/>
  <c r="C17" i="11"/>
  <c r="M16" i="11"/>
  <c r="K16" i="11"/>
  <c r="J16" i="11"/>
  <c r="C16" i="11"/>
  <c r="L16" i="11" s="1"/>
  <c r="M15" i="11"/>
  <c r="K15" i="11"/>
  <c r="J15" i="11"/>
  <c r="C15" i="11"/>
  <c r="M14" i="11"/>
  <c r="K14" i="11"/>
  <c r="L14" i="11" s="1"/>
  <c r="J14" i="11"/>
  <c r="C14" i="11"/>
  <c r="M13" i="11"/>
  <c r="K13" i="11"/>
  <c r="I13" i="11"/>
  <c r="I21" i="11" s="1"/>
  <c r="H13" i="11"/>
  <c r="G13" i="11"/>
  <c r="G21" i="11" s="1"/>
  <c r="F13" i="11"/>
  <c r="F21" i="11" s="1"/>
  <c r="C21" i="11" s="1"/>
  <c r="E13" i="11"/>
  <c r="D13" i="11"/>
  <c r="C27" i="11" s="1"/>
  <c r="C28" i="11" s="1"/>
  <c r="C13" i="11"/>
  <c r="M12" i="11"/>
  <c r="K12" i="11"/>
  <c r="L12" i="11" s="1"/>
  <c r="J12" i="11"/>
  <c r="C12" i="11"/>
  <c r="M11" i="11"/>
  <c r="K11" i="11"/>
  <c r="J11" i="11"/>
  <c r="C11" i="11"/>
  <c r="M10" i="11"/>
  <c r="K10" i="11"/>
  <c r="L10" i="11" s="1"/>
  <c r="J10" i="11"/>
  <c r="C10" i="11"/>
  <c r="M9" i="11"/>
  <c r="K9" i="11"/>
  <c r="J9" i="11"/>
  <c r="C9" i="11"/>
  <c r="M8" i="11"/>
  <c r="K8" i="11"/>
  <c r="J8" i="11"/>
  <c r="C8" i="11"/>
  <c r="L8" i="11" s="1"/>
  <c r="M7" i="11"/>
  <c r="K7" i="11"/>
  <c r="L7" i="11" s="1"/>
  <c r="J7" i="11"/>
  <c r="C7" i="11"/>
  <c r="G30" i="10"/>
  <c r="E30" i="10"/>
  <c r="C30" i="10"/>
  <c r="D27" i="10"/>
  <c r="M26" i="10"/>
  <c r="H26" i="10"/>
  <c r="M25" i="10"/>
  <c r="H25" i="10"/>
  <c r="F25" i="10"/>
  <c r="M24" i="10"/>
  <c r="M23" i="10"/>
  <c r="D23" i="10"/>
  <c r="M21" i="10"/>
  <c r="K21" i="10"/>
  <c r="E21" i="10"/>
  <c r="M20" i="10"/>
  <c r="K20" i="10"/>
  <c r="J20" i="10"/>
  <c r="I20" i="10"/>
  <c r="H20" i="10"/>
  <c r="D24" i="10" s="1"/>
  <c r="G20" i="10"/>
  <c r="F20" i="10"/>
  <c r="C20" i="10" s="1"/>
  <c r="E20" i="10"/>
  <c r="D20" i="10"/>
  <c r="M19" i="10"/>
  <c r="K19" i="10"/>
  <c r="J19" i="10"/>
  <c r="C19" i="10"/>
  <c r="M18" i="10"/>
  <c r="K18" i="10"/>
  <c r="J18" i="10"/>
  <c r="C18" i="10"/>
  <c r="L18" i="10" s="1"/>
  <c r="M17" i="10"/>
  <c r="K17" i="10"/>
  <c r="L17" i="10" s="1"/>
  <c r="J17" i="10"/>
  <c r="C17" i="10"/>
  <c r="M16" i="10"/>
  <c r="K16" i="10"/>
  <c r="L16" i="10" s="1"/>
  <c r="J16" i="10"/>
  <c r="C16" i="10"/>
  <c r="M15" i="10"/>
  <c r="K15" i="10"/>
  <c r="J15" i="10"/>
  <c r="C15" i="10"/>
  <c r="L15" i="10" s="1"/>
  <c r="M14" i="10"/>
  <c r="K14" i="10"/>
  <c r="L14" i="10" s="1"/>
  <c r="J14" i="10"/>
  <c r="C14" i="10"/>
  <c r="M13" i="10"/>
  <c r="K13" i="10"/>
  <c r="I13" i="10"/>
  <c r="I21" i="10" s="1"/>
  <c r="H13" i="10"/>
  <c r="G13" i="10"/>
  <c r="G21" i="10" s="1"/>
  <c r="F13" i="10"/>
  <c r="F21" i="10" s="1"/>
  <c r="C21" i="10" s="1"/>
  <c r="E13" i="10"/>
  <c r="D13" i="10"/>
  <c r="C27" i="10" s="1"/>
  <c r="C28" i="10" s="1"/>
  <c r="C13" i="10"/>
  <c r="M12" i="10"/>
  <c r="K12" i="10"/>
  <c r="L12" i="10" s="1"/>
  <c r="J12" i="10"/>
  <c r="C12" i="10"/>
  <c r="M11" i="10"/>
  <c r="K11" i="10"/>
  <c r="J11" i="10"/>
  <c r="C11" i="10"/>
  <c r="M10" i="10"/>
  <c r="K10" i="10"/>
  <c r="L10" i="10" s="1"/>
  <c r="J10" i="10"/>
  <c r="C10" i="10"/>
  <c r="M9" i="10"/>
  <c r="K9" i="10"/>
  <c r="J9" i="10"/>
  <c r="C9" i="10"/>
  <c r="M8" i="10"/>
  <c r="K8" i="10"/>
  <c r="J8" i="10"/>
  <c r="C8" i="10"/>
  <c r="L8" i="10" s="1"/>
  <c r="M7" i="10"/>
  <c r="K7" i="10"/>
  <c r="L7" i="10" s="1"/>
  <c r="J7" i="10"/>
  <c r="C7" i="10"/>
  <c r="G30" i="9"/>
  <c r="H30" i="9" s="1"/>
  <c r="E30" i="9"/>
  <c r="F30" i="9" s="1"/>
  <c r="C30" i="9"/>
  <c r="D27" i="9"/>
  <c r="M26" i="9"/>
  <c r="H26" i="9"/>
  <c r="M25" i="9"/>
  <c r="H25" i="9"/>
  <c r="F25" i="9"/>
  <c r="M24" i="9"/>
  <c r="M23" i="9"/>
  <c r="M21" i="9"/>
  <c r="K21" i="9"/>
  <c r="D21" i="9"/>
  <c r="D30" i="9" s="1"/>
  <c r="M20" i="9"/>
  <c r="K20" i="9"/>
  <c r="I20" i="9"/>
  <c r="J20" i="9" s="1"/>
  <c r="H20" i="9"/>
  <c r="D24" i="9" s="1"/>
  <c r="G20" i="9"/>
  <c r="D23" i="9" s="1"/>
  <c r="F20" i="9"/>
  <c r="C20" i="9" s="1"/>
  <c r="E20" i="9"/>
  <c r="D20" i="9"/>
  <c r="M19" i="9"/>
  <c r="K19" i="9"/>
  <c r="J19" i="9"/>
  <c r="C19" i="9"/>
  <c r="L19" i="9" s="1"/>
  <c r="M18" i="9"/>
  <c r="K18" i="9"/>
  <c r="J18" i="9"/>
  <c r="C18" i="9"/>
  <c r="L18" i="9" s="1"/>
  <c r="M17" i="9"/>
  <c r="K17" i="9"/>
  <c r="L17" i="9" s="1"/>
  <c r="J17" i="9"/>
  <c r="C17" i="9"/>
  <c r="M16" i="9"/>
  <c r="K16" i="9"/>
  <c r="J16" i="9"/>
  <c r="C16" i="9"/>
  <c r="L16" i="9" s="1"/>
  <c r="M15" i="9"/>
  <c r="K15" i="9"/>
  <c r="J15" i="9"/>
  <c r="C15" i="9"/>
  <c r="L15" i="9" s="1"/>
  <c r="M14" i="9"/>
  <c r="K14" i="9"/>
  <c r="J14" i="9"/>
  <c r="C14" i="9"/>
  <c r="L14" i="9" s="1"/>
  <c r="M13" i="9"/>
  <c r="K13" i="9"/>
  <c r="J13" i="9"/>
  <c r="I13" i="9"/>
  <c r="I21" i="9" s="1"/>
  <c r="J21" i="9" s="1"/>
  <c r="H13" i="9"/>
  <c r="G13" i="9"/>
  <c r="G21" i="9" s="1"/>
  <c r="F13" i="9"/>
  <c r="C13" i="9" s="1"/>
  <c r="E13" i="9"/>
  <c r="E21" i="9" s="1"/>
  <c r="D13" i="9"/>
  <c r="C27" i="9" s="1"/>
  <c r="C28" i="9" s="1"/>
  <c r="M12" i="9"/>
  <c r="K12" i="9"/>
  <c r="J12" i="9"/>
  <c r="C12" i="9"/>
  <c r="M11" i="9"/>
  <c r="K11" i="9"/>
  <c r="L11" i="9" s="1"/>
  <c r="J11" i="9"/>
  <c r="C11" i="9"/>
  <c r="M10" i="9"/>
  <c r="K10" i="9"/>
  <c r="L10" i="9" s="1"/>
  <c r="J10" i="9"/>
  <c r="C10" i="9"/>
  <c r="M9" i="9"/>
  <c r="K9" i="9"/>
  <c r="J9" i="9"/>
  <c r="C9" i="9"/>
  <c r="L9" i="9" s="1"/>
  <c r="M8" i="9"/>
  <c r="K8" i="9"/>
  <c r="J8" i="9"/>
  <c r="C8" i="9"/>
  <c r="L8" i="9" s="1"/>
  <c r="M7" i="9"/>
  <c r="K7" i="9"/>
  <c r="L7" i="9" s="1"/>
  <c r="J7" i="9"/>
  <c r="C7" i="9"/>
  <c r="F25" i="2"/>
  <c r="H25" i="2"/>
  <c r="H26" i="2"/>
  <c r="K20" i="2"/>
  <c r="K21" i="2"/>
  <c r="K15" i="2"/>
  <c r="K16" i="2"/>
  <c r="K17" i="2"/>
  <c r="K18" i="2"/>
  <c r="K19" i="2"/>
  <c r="K14" i="2"/>
  <c r="K13" i="2"/>
  <c r="K8" i="2"/>
  <c r="K9" i="2"/>
  <c r="K10" i="2"/>
  <c r="K11" i="2"/>
  <c r="K12" i="2"/>
  <c r="K7" i="2"/>
  <c r="I20" i="2"/>
  <c r="I13" i="2"/>
  <c r="L20" i="10" l="1"/>
  <c r="L20" i="9"/>
  <c r="L20" i="11"/>
  <c r="L19" i="10"/>
  <c r="L15" i="11"/>
  <c r="L13" i="9"/>
  <c r="L13" i="11"/>
  <c r="L13" i="10"/>
  <c r="L12" i="9"/>
  <c r="L11" i="11"/>
  <c r="L11" i="10"/>
  <c r="L9" i="10"/>
  <c r="L9" i="11"/>
  <c r="L21" i="11"/>
  <c r="L21" i="10"/>
  <c r="D24" i="11"/>
  <c r="F30" i="11"/>
  <c r="J21" i="11"/>
  <c r="H30" i="11"/>
  <c r="D21" i="11"/>
  <c r="D30" i="11" s="1"/>
  <c r="J13" i="11"/>
  <c r="C23" i="11"/>
  <c r="C24" i="11" s="1"/>
  <c r="H21" i="11"/>
  <c r="C25" i="11" s="1"/>
  <c r="J21" i="10"/>
  <c r="D21" i="10"/>
  <c r="D30" i="10" s="1"/>
  <c r="J13" i="10"/>
  <c r="C23" i="10"/>
  <c r="C24" i="10" s="1"/>
  <c r="H21" i="10"/>
  <c r="C25" i="10" s="1"/>
  <c r="C24" i="9"/>
  <c r="F21" i="9"/>
  <c r="C21" i="9" s="1"/>
  <c r="L21" i="9" s="1"/>
  <c r="C23" i="9"/>
  <c r="H21" i="9"/>
  <c r="C25" i="9" s="1"/>
  <c r="H13" i="2"/>
  <c r="G13" i="2"/>
  <c r="C7" i="2"/>
  <c r="J10" i="2"/>
  <c r="J11" i="2"/>
  <c r="H30" i="10" l="1"/>
  <c r="F30" i="10"/>
  <c r="D53" i="1"/>
  <c r="D54" i="1"/>
  <c r="D55" i="1"/>
  <c r="D56" i="1"/>
  <c r="D57" i="1"/>
  <c r="D58" i="1"/>
  <c r="D52" i="1"/>
  <c r="D41" i="1"/>
  <c r="D42" i="1"/>
  <c r="D43" i="1"/>
  <c r="D44" i="1"/>
  <c r="D45" i="1"/>
  <c r="D46" i="1"/>
  <c r="D40" i="1"/>
  <c r="M26" i="2" l="1"/>
  <c r="M25" i="2"/>
  <c r="M24" i="2"/>
  <c r="M23" i="2"/>
  <c r="M21" i="2"/>
  <c r="M15" i="2"/>
  <c r="M16" i="2"/>
  <c r="M17" i="2"/>
  <c r="M18" i="2"/>
  <c r="M19" i="2"/>
  <c r="M20" i="2"/>
  <c r="M14" i="2"/>
  <c r="M8" i="2"/>
  <c r="M9" i="2"/>
  <c r="M10" i="2"/>
  <c r="M11" i="2"/>
  <c r="M12" i="2"/>
  <c r="M13" i="2"/>
  <c r="M7" i="2"/>
  <c r="G30" i="2" l="1"/>
  <c r="E30" i="2"/>
  <c r="C30" i="2"/>
  <c r="H20" i="2"/>
  <c r="G20" i="2"/>
  <c r="F20" i="2"/>
  <c r="C20" i="2" s="1"/>
  <c r="L20" i="2" s="1"/>
  <c r="E20" i="2"/>
  <c r="D20" i="2"/>
  <c r="D27" i="2" s="1"/>
  <c r="J19" i="2"/>
  <c r="C19" i="2"/>
  <c r="L19" i="2" s="1"/>
  <c r="J18" i="2"/>
  <c r="C18" i="2"/>
  <c r="L18" i="2" s="1"/>
  <c r="J17" i="2"/>
  <c r="C17" i="2"/>
  <c r="L17" i="2" s="1"/>
  <c r="J16" i="2"/>
  <c r="C16" i="2"/>
  <c r="L16" i="2" s="1"/>
  <c r="J15" i="2"/>
  <c r="C15" i="2"/>
  <c r="L15" i="2" s="1"/>
  <c r="J14" i="2"/>
  <c r="C14" i="2"/>
  <c r="L14" i="2" s="1"/>
  <c r="C23" i="2"/>
  <c r="F13" i="2"/>
  <c r="E13" i="2"/>
  <c r="D13" i="2"/>
  <c r="J12" i="2"/>
  <c r="C12" i="2"/>
  <c r="L12" i="2" s="1"/>
  <c r="C11" i="2"/>
  <c r="L11" i="2" s="1"/>
  <c r="C10" i="2"/>
  <c r="L10" i="2" s="1"/>
  <c r="J9" i="2"/>
  <c r="C9" i="2"/>
  <c r="L9" i="2" s="1"/>
  <c r="J8" i="2"/>
  <c r="C8" i="2"/>
  <c r="L8" i="2" s="1"/>
  <c r="J7" i="2"/>
  <c r="D23" i="2" l="1"/>
  <c r="G21" i="2"/>
  <c r="J20" i="2"/>
  <c r="H21" i="2"/>
  <c r="C13" i="2"/>
  <c r="L13" i="2" s="1"/>
  <c r="D21" i="2"/>
  <c r="H30" i="2" s="1"/>
  <c r="E21" i="2"/>
  <c r="J13" i="2"/>
  <c r="D24" i="2"/>
  <c r="F21" i="2"/>
  <c r="C27" i="2"/>
  <c r="C28" i="2" s="1"/>
  <c r="I21" i="2"/>
  <c r="C24" i="2"/>
  <c r="C25" i="2" l="1"/>
  <c r="C21" i="2"/>
  <c r="L21" i="2" s="1"/>
  <c r="J21" i="2"/>
  <c r="F30" i="2"/>
  <c r="D30" i="2"/>
</calcChain>
</file>

<file path=xl/sharedStrings.xml><?xml version="1.0" encoding="utf-8"?>
<sst xmlns="http://schemas.openxmlformats.org/spreadsheetml/2006/main" count="478" uniqueCount="188">
  <si>
    <t>Date Range</t>
  </si>
  <si>
    <t>Due Date</t>
  </si>
  <si>
    <t>Educational Functioning Level</t>
  </si>
  <si>
    <t>% of POPs with MSG (T4 - Column O)</t>
  </si>
  <si>
    <t>Table 4 Total Number of Participants (Column B)</t>
  </si>
  <si>
    <t>T4 Column K (Tot # Pops)</t>
  </si>
  <si>
    <t>T4 Column L+M+N (Tot MSG)</t>
  </si>
  <si>
    <t>T4b column B (Total Post-tested)</t>
  </si>
  <si>
    <t>T4b Column D (Total PT w/EFL level gain)</t>
  </si>
  <si>
    <t>Table 4 - Total Attendance Hours (Column D)</t>
  </si>
  <si>
    <t>Average Attendance Hours Per Student</t>
  </si>
  <si>
    <t>State Negotiated Measures</t>
  </si>
  <si>
    <t>Aggregate Average</t>
  </si>
  <si>
    <t>Education Level</t>
  </si>
  <si>
    <t>%</t>
  </si>
  <si>
    <t>#</t>
  </si>
  <si>
    <t>Beginning ABE Literacy  (L1)</t>
  </si>
  <si>
    <t>Beginning Basic (L2)</t>
  </si>
  <si>
    <t>Low Intermediate Basic (L3)</t>
  </si>
  <si>
    <t>High Intermediate Basic (L4)</t>
  </si>
  <si>
    <t>Low Adult Secondary (L5)</t>
  </si>
  <si>
    <t>High Adult Secondary (L6)</t>
  </si>
  <si>
    <t>ABE/ASE Total</t>
  </si>
  <si>
    <t>ESL Literacy (L1)</t>
  </si>
  <si>
    <t>Low Beginning ESL (L2)</t>
  </si>
  <si>
    <t>High Beginning ESL (L3)</t>
  </si>
  <si>
    <t>Low Intermediate ESL (L4)</t>
  </si>
  <si>
    <t>High Intermediate ESL (L5)</t>
  </si>
  <si>
    <t>Advanced ESL Literacy (L6)</t>
  </si>
  <si>
    <t>ESL Total</t>
  </si>
  <si>
    <t>AE &amp; ESL Total</t>
  </si>
  <si>
    <t>Pre/Post Testing</t>
  </si>
  <si>
    <t>ABE</t>
  </si>
  <si>
    <t>ESL</t>
  </si>
  <si>
    <t>Core Follow-Up Outcomes</t>
  </si>
  <si>
    <t>Table 4B (SUB Totals Column B)</t>
  </si>
  <si>
    <t>Percentage of EFL Gains via Post-Testing</t>
  </si>
  <si>
    <t>Overall % Completing Level by Post-testing</t>
  </si>
  <si>
    <t>Retention Rate (Table 4, Column H totals for ABE/ESL)</t>
  </si>
  <si>
    <t>Retention Rate for ABE/ESL</t>
  </si>
  <si>
    <t>Overall Retention Rate</t>
  </si>
  <si>
    <t>Program Enrollment</t>
  </si>
  <si>
    <t>ABE 
Students</t>
  </si>
  <si>
    <t>ASE 
Students</t>
  </si>
  <si>
    <t>ESL 
Students</t>
  </si>
  <si>
    <t>7/01/2021 - 6/30/2022</t>
  </si>
  <si>
    <t>Regional Program</t>
  </si>
  <si>
    <t>Employment (Second Quarter After Exit)</t>
  </si>
  <si>
    <t>Employment (Fourth Quarter After Exit)</t>
  </si>
  <si>
    <t>Median Earnings (Second Quarter After Exit)</t>
  </si>
  <si>
    <t>Credential Attainment Rate</t>
  </si>
  <si>
    <t>Measurable Skill Gains</t>
  </si>
  <si>
    <t>Effectiveness in Serving Employers</t>
  </si>
  <si>
    <t>NA</t>
  </si>
  <si>
    <t xml:space="preserve">Primary Indicators of Performance </t>
  </si>
  <si>
    <t>State Negotiated Targets</t>
  </si>
  <si>
    <t>Regional Proposed Targets</t>
  </si>
  <si>
    <t>Regional Negotiated Targets</t>
  </si>
  <si>
    <t>AAE Office Comments</t>
  </si>
  <si>
    <t>MSG data located on Table 4: Measureable Skill Gains by Entry Level</t>
  </si>
  <si>
    <t>All other performance data located on Table 5: Core Follow-Up Outcome Achievement</t>
  </si>
  <si>
    <t>Performance Indicators</t>
  </si>
  <si>
    <t xml:space="preserve">Employment (Second Quarter After Exit) </t>
  </si>
  <si>
    <t>“Effectiveness in Serving Employers” is still being piloted and this data will not be entered for 2020-2021 State Plans.</t>
  </si>
  <si>
    <t>July 1, 2021 – June 30, 2022</t>
  </si>
  <si>
    <t>ABE EFL</t>
  </si>
  <si>
    <t>Level 1</t>
  </si>
  <si>
    <t>Level 2</t>
  </si>
  <si>
    <t>Level 3</t>
  </si>
  <si>
    <t>level 4</t>
  </si>
  <si>
    <t>Level 5</t>
  </si>
  <si>
    <t>Level 6</t>
  </si>
  <si>
    <t>Overall Negotiated Target</t>
  </si>
  <si>
    <t>% Students Achieving MSG</t>
  </si>
  <si>
    <t>ESL EFL</t>
  </si>
  <si>
    <t>ABE-Adult Basic Education, ESL-English as a Second Language, EFL-Educational Functioning Level</t>
  </si>
  <si>
    <t>*Note: Individual Target Levels are not negotiated with OCATE, but used when determining overall negotiated totals. Individual Target Levels are state-imposed.</t>
  </si>
  <si>
    <t>Program Target Levels of Performance</t>
  </si>
  <si>
    <t>Level 4</t>
  </si>
  <si>
    <t>Overall Target</t>
  </si>
  <si>
    <t>AAE Office’s Comments</t>
  </si>
  <si>
    <t>Enrollment</t>
  </si>
  <si>
    <t>Retention Rate</t>
  </si>
  <si>
    <t>High School Equivalency Graduates</t>
  </si>
  <si>
    <t>Student Study Hours - Average</t>
  </si>
  <si>
    <t>Aleutian-Pribilof Islands Regional Adult Education Program</t>
  </si>
  <si>
    <t>Anchorage Regional Adult Education Program</t>
  </si>
  <si>
    <t>Bethel/Lower Kuskokwim Regional Adult Education Program</t>
  </si>
  <si>
    <t>Dillingham/Bristol Bay Regional Adult Education Program</t>
  </si>
  <si>
    <t>Fairbanks/Interior Regional Adult Education Program</t>
  </si>
  <si>
    <t>Integrated English Literacy and Civics Education (IELCE) Grant</t>
  </si>
  <si>
    <t>Juneau /Southeast Regional Adult Education Program</t>
  </si>
  <si>
    <t>Kenai Peninsula Regional Adult Education Program</t>
  </si>
  <si>
    <t>Kodiak Regional Adult Education Program</t>
  </si>
  <si>
    <t>Kotzebue/Northwest Arctic Regional Adult Education Program</t>
  </si>
  <si>
    <t>Matanuska-Susitna Regional Adult Education Program</t>
  </si>
  <si>
    <t>Nome/Bering Straits Regional Adult Education Program</t>
  </si>
  <si>
    <t>Statewide Correctional Adult Education Grant</t>
  </si>
  <si>
    <t>Utqiaġvik/North Slope Regional Adult Education Program</t>
  </si>
  <si>
    <t>Valdez/Prince William Sound Regional Adult Education Program</t>
  </si>
  <si>
    <t>Choose Your Regional Program</t>
  </si>
  <si>
    <t>Regional Negotiated Measures</t>
  </si>
  <si>
    <t>GED Test Taker Performance</t>
  </si>
  <si>
    <t>Math</t>
  </si>
  <si>
    <t>RLA</t>
  </si>
  <si>
    <t>Science</t>
  </si>
  <si>
    <t>Social Studies</t>
  </si>
  <si>
    <t>GED Test Takers</t>
  </si>
  <si>
    <t>Integrated Education and Training</t>
  </si>
  <si>
    <t>Number of Students Included in the Indicator (Table 11, Column B)</t>
  </si>
  <si>
    <t>GED Test Data (Analytics: Performance Summary)</t>
  </si>
  <si>
    <t>ABE = Adult Basic Education: Basic Skills (NRS Level 1 &amp; 2) &amp; Pre-Secondary Education (NRS Level 3 &amp; 4) 
ASE = Adult Secondary Education: Secondary Education (NRS Level 5 &amp; 6) &amp; High School Equivalency Preparation 
ESL = English as a Second Language (NRS ESL Level 1-6)</t>
  </si>
  <si>
    <t>Negotiated Levels of Performance</t>
  </si>
  <si>
    <t>Grantee</t>
  </si>
  <si>
    <t>Program Coordinator</t>
  </si>
  <si>
    <t xml:space="preserve">Authorized Official </t>
  </si>
  <si>
    <t>Eligible Provider Type</t>
  </si>
  <si>
    <t xml:space="preserve">Program Area of Capability: </t>
  </si>
  <si>
    <t xml:space="preserve">Grant Funding Information: </t>
  </si>
  <si>
    <t>Local Educational Agency</t>
  </si>
  <si>
    <t xml:space="preserve">Community-Based Organization  </t>
  </si>
  <si>
    <t xml:space="preserve">Library   </t>
  </si>
  <si>
    <t xml:space="preserve">Faith-Based Organization  </t>
  </si>
  <si>
    <t xml:space="preserve">Volunteer Literacy Organization </t>
  </si>
  <si>
    <t xml:space="preserve">Institution of Higher Education </t>
  </si>
  <si>
    <t>Public or Private Nonprofit Agency</t>
  </si>
  <si>
    <t xml:space="preserve">Public Housing Authority  </t>
  </si>
  <si>
    <t xml:space="preserve">Consortium  </t>
  </si>
  <si>
    <t>Partnership Between an Employer and an Entity Above</t>
  </si>
  <si>
    <t>Nonprofit Institution Not Described Above</t>
  </si>
  <si>
    <t>Program Area of Capability</t>
  </si>
  <si>
    <t>Adult Education – WIOA Section 231</t>
  </si>
  <si>
    <t>Corrections Education – WIOA Section 225</t>
  </si>
  <si>
    <t>Integrated English Literacy and Civics Education – WIOA Section 243</t>
  </si>
  <si>
    <t>Total PY Funding:</t>
  </si>
  <si>
    <t>PY State Funding:</t>
  </si>
  <si>
    <t>PY Federal Funding:</t>
  </si>
  <si>
    <t>Alaska Department of Corrections - DOC</t>
  </si>
  <si>
    <t>Alaska Literacy Program - Anchorage</t>
  </si>
  <si>
    <t>Alaska Literacy Program - IELCE</t>
  </si>
  <si>
    <t>Kawerak, Inc. - Nome</t>
  </si>
  <si>
    <t>Literacy Council of Alaska - FBKS</t>
  </si>
  <si>
    <t>Prince William Sound Community College - Valdez</t>
  </si>
  <si>
    <t>Southeast Regional Resource Center - Juneau</t>
  </si>
  <si>
    <t xml:space="preserve">University of Alaska Anchorage - Kodiak College </t>
  </si>
  <si>
    <t>University of Alaska Anchroage - Kenai Peninsula College</t>
  </si>
  <si>
    <t>University of Alaska Fairbanks - Bristol Bay</t>
  </si>
  <si>
    <t xml:space="preserve">Yuut Elitnaurviat, Inc. - Bethel </t>
  </si>
  <si>
    <t xml:space="preserve">Overview of Performance Negotiations </t>
  </si>
  <si>
    <t xml:space="preserve">The Alaska Adult Education (AAE) program is a statewide instructional program for adults seeking to enhance their educational skills in order to transition into employment, training, or post-secondary education. The AAE Program has been an institution in Alaska for over 45 years.
The AAE Program follows the requirements set forth in the Workforce Innovation and Opportunity Act (WIOA) Title I- Workforce Development Activities and Title II-Adult Education and Literacy (Public Law 113–128); Uniform Administrative Requirements, Cost Principles, and Audit Requirements for Federal Awards (2 CFR 200); and Education Department General Administrative Regulations (EDGAR) (34 CFR 75-99). 
Grants are also administered in accordance with State of Alaska Administrative Codes (ACC 99.100-99.200).
In alignment with WIOA Section 116(b)(3), the state must submit an annual performance report to OCTAE related to the negotiated performance targets outlined in the Alaska Combined State Plan. AAE reports aggregate data each October based on statewide performance. It is the responsibility of all programs to ensure Alaska is meeting the negotiated levels of performance. 
The AAE office will negotiate annual performance targets with grant recipients at the beginning of each program year. Grantees will be required to negotiate individual program targets and provide a plan to meet or exceed the state performance targets. 
Programs that do not meet or exceed their targets for the program year will be placed on a Program Improvement Plan (PIP) and grant renewal funding may be affected by the inability to meet or exceed the expected levels of performance.  
The U.S. Department of Education (ED) will use the WIOA indicators to evaluate State performance and negotiate expected levels of performance. </t>
  </si>
  <si>
    <t>7/01/2021 - 9/30/2022</t>
  </si>
  <si>
    <t>7/01/2021 - 12/31/2022</t>
  </si>
  <si>
    <t>7/01/2021 - 3/31/2022</t>
  </si>
  <si>
    <t>Number of Students Enrolled in Workplace Literacy (Table 6, Program Type: In Workplace Adult Education and Literacy Activities)</t>
  </si>
  <si>
    <t>Plan to Meet or Exceed the Negotiated Performance Targets</t>
  </si>
  <si>
    <t>Table 1: Adult Education and Literacy Program Statewide Performance Indicators</t>
  </si>
  <si>
    <t>Table 2: AAE Regional Program’s Negotiated Performance Indicators</t>
  </si>
  <si>
    <t xml:space="preserve">Table 3: Program Target Levels of Performance- PY2021: </t>
  </si>
  <si>
    <t>Table 6: Program Specific Performance Targets</t>
  </si>
  <si>
    <t>EFL gain through pre- and post-testing - In Person</t>
  </si>
  <si>
    <t>EFL gain through pre- and post-testing - Dist. Ed</t>
  </si>
  <si>
    <t>6. Student Study Hours - Average (Table 4, Column D total attendance divided by Column B total number of Participants)</t>
  </si>
  <si>
    <t>5. High School Equivalency Graduates (GED Analytics, Performance Summary, Test Center)</t>
  </si>
  <si>
    <t>3. Enrollment (Table 4 , Column B for total number of Participants)</t>
  </si>
  <si>
    <t>1. EFL gain through pre- and post-testing - In Person (Table 4B, Column G percentage achieving EFL Gain)</t>
  </si>
  <si>
    <t>2. EFL gain through pre- and post-testing - Dist. Ed (Table 4C, Column O percentage of periods of participation with Measurable  Skill Gains)</t>
  </si>
  <si>
    <t>Regional Proposed Target</t>
  </si>
  <si>
    <t>IELCE replace Table 5 with Table 9; DOC replace Table 5 with Table 10</t>
  </si>
  <si>
    <t>Total HS Equivalency Graduates</t>
  </si>
  <si>
    <t>Employment Rate (Q2) T5, Column D</t>
  </si>
  <si>
    <t>Employment Rate (Q4) T5, Column D</t>
  </si>
  <si>
    <t>Credential Attainment (Any) T5, Column D</t>
  </si>
  <si>
    <t>Median Earnings (Q2) T5, Column C</t>
  </si>
  <si>
    <t>Table 4: ABE Educational Functioning Levels Achieving MSG</t>
  </si>
  <si>
    <t>Table 5: ESL Educational Functioning Levels Achieving MSG</t>
  </si>
  <si>
    <t>Nine Star, Inc. - MatSu</t>
  </si>
  <si>
    <t>Southeast Regional Resource Center - Aleutian-Pribilof Islands</t>
  </si>
  <si>
    <t>Nothwest Arctic School District (ATC) - Kotzebue</t>
  </si>
  <si>
    <t>Regional Negotiated Target</t>
  </si>
  <si>
    <t>GED Tests Taken</t>
  </si>
  <si>
    <t>% Tests Taken vs. Grads</t>
  </si>
  <si>
    <t>% Testers vs. Test Taken</t>
  </si>
  <si>
    <t>PY 2022 Negotiated Level</t>
  </si>
  <si>
    <t>PY 2023 Negotiated Level</t>
  </si>
  <si>
    <t>PY2021 Outcome Data</t>
  </si>
  <si>
    <t>Alaska Desktop Monitoring Tool Program Year 2022</t>
  </si>
  <si>
    <t>The following reports are needed to complete this report: 
NRS Table 4 (T4) and NRS Table 4B (T4b) to complete the blue highlighted section of the Educational Functioning Level; 
NRS Table 4 to complete the blue highlighted sections of the Retention Rate; 
NRS Table 5 (T5) to complete the blue highlighted sections of the Core Follow-Up Outcomes (IELCE grant must use Table 9 and DOC grant must use Table 10 instead of using Table 5); 
NRS Table 11 (T11) and Table 6 (T6) to complete the blue highlighted section of the IET &amp; Workplace Literacy; and 
GED Analytics-Performance Summary Tab to complete the blue highlighted sections of the GED Testing Data</t>
  </si>
  <si>
    <t>4. Retention Rate (Table 4, Column I totals for ABE/ESL)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</si>
</sst>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name val="Arial"/>
      <family val="2"/>
    </font>
    <font>
      <b/>
      <sz val="14"/>
      <name val="Arial"/>
      <family val="2"/>
    </font>
    <font>
      <b/>
      <sz val="12"/>
      <name val="Arial"/>
      <family val="2"/>
    </font>
    <font>
      <b/>
      <sz val="10"/>
      <name val="Arial"/>
      <family val="2"/>
    </font>
    <font>
      <b/>
      <sz val="10"/>
      <color theme="1"/>
      <name val="Arial"/>
      <family val="2"/>
    </font>
    <font>
      <b/>
      <sz val="10"/>
      <color indexed="9"/>
      <name val="Arial"/>
      <family val="2"/>
    </font>
    <font>
      <b/>
      <sz val="11"/>
      <color theme="1"/>
      <name val="Arial"/>
      <family val="2"/>
    </font>
    <font>
      <sz val="7"/>
      <color rgb="FF000000"/>
      <name val="Arial"/>
      <family val="2"/>
    </font>
    <font>
      <b/>
      <sz val="12"/>
      <color theme="1"/>
      <name val="Calibri"/>
      <family val="2"/>
      <scheme val="minor"/>
    </font>
    <font>
      <sz val="12"/>
      <color theme="1"/>
      <name val="Calibri"/>
      <family val="2"/>
      <scheme val="minor"/>
    </font>
    <font>
      <b/>
      <sz val="14"/>
      <color rgb="FFFFFFFF"/>
      <name val="Calibri"/>
      <family val="2"/>
    </font>
    <font>
      <b/>
      <sz val="14"/>
      <color rgb="FFFFFFFF"/>
      <name val="Calibri"/>
      <family val="2"/>
      <scheme val="minor"/>
    </font>
    <font>
      <sz val="10"/>
      <name val="Calibri"/>
      <family val="2"/>
      <scheme val="minor"/>
    </font>
    <font>
      <b/>
      <sz val="12"/>
      <name val="Calibri"/>
      <family val="2"/>
      <scheme val="minor"/>
    </font>
    <font>
      <sz val="12"/>
      <name val="Calibri"/>
      <family val="2"/>
      <scheme val="minor"/>
    </font>
    <font>
      <b/>
      <sz val="13"/>
      <name val="Arial"/>
      <family val="2"/>
    </font>
    <font>
      <b/>
      <sz val="10"/>
      <color theme="0"/>
      <name val="Arial"/>
      <family val="2"/>
    </font>
    <font>
      <b/>
      <sz val="14"/>
      <color theme="0"/>
      <name val="Calibri"/>
      <family val="2"/>
      <scheme val="minor"/>
    </font>
    <font>
      <sz val="14"/>
      <color rgb="FFFFFFFF"/>
      <name val="Calibri"/>
      <family val="2"/>
      <scheme val="minor"/>
    </font>
    <font>
      <sz val="12"/>
      <color theme="0"/>
      <name val="Calibri"/>
      <family val="2"/>
      <scheme val="minor"/>
    </font>
    <font>
      <sz val="10"/>
      <color theme="1"/>
      <name val="Calibri"/>
      <family val="2"/>
      <scheme val="minor"/>
    </font>
    <font>
      <b/>
      <sz val="11"/>
      <name val="Arial"/>
      <family val="2"/>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1F4E79"/>
        <bgColor indexed="64"/>
      </patternFill>
    </fill>
    <fill>
      <patternFill patternType="solid">
        <fgColor rgb="FFD9D9D9"/>
        <bgColor indexed="64"/>
      </patternFill>
    </fill>
    <fill>
      <patternFill patternType="solid">
        <fgColor rgb="FF9CC2E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s>
  <borders count="51">
    <border>
      <left/>
      <right/>
      <top/>
      <bottom/>
      <diagonal/>
    </border>
    <border>
      <left/>
      <right/>
      <top/>
      <bottom style="medium">
        <color auto="1"/>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auto="1"/>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11">
    <xf numFmtId="0" fontId="0" fillId="0" borderId="0" xfId="0"/>
    <xf numFmtId="3" fontId="6" fillId="10" borderId="3" xfId="0" applyNumberFormat="1" applyFont="1" applyFill="1" applyBorder="1" applyAlignment="1" applyProtection="1">
      <alignment horizontal="center" vertical="center"/>
      <protection locked="0"/>
    </xf>
    <xf numFmtId="3" fontId="6" fillId="10" borderId="31" xfId="0" applyNumberFormat="1" applyFont="1" applyFill="1" applyBorder="1" applyAlignment="1" applyProtection="1">
      <alignment horizontal="center" vertical="center"/>
      <protection locked="0"/>
    </xf>
    <xf numFmtId="9" fontId="6" fillId="10" borderId="21" xfId="1" applyFont="1" applyFill="1" applyBorder="1" applyAlignment="1" applyProtection="1">
      <alignment horizontal="center" vertical="center"/>
      <protection locked="0"/>
    </xf>
    <xf numFmtId="9" fontId="6" fillId="10" borderId="8" xfId="1" applyFont="1" applyFill="1" applyBorder="1" applyAlignment="1" applyProtection="1">
      <alignment horizontal="center" vertical="center"/>
      <protection locked="0"/>
    </xf>
    <xf numFmtId="9" fontId="6" fillId="10" borderId="9" xfId="1" applyFont="1" applyFill="1" applyBorder="1" applyAlignment="1" applyProtection="1">
      <alignment horizontal="center" vertical="center"/>
      <protection locked="0"/>
    </xf>
    <xf numFmtId="3" fontId="6" fillId="10" borderId="15" xfId="0" applyNumberFormat="1" applyFont="1" applyFill="1" applyBorder="1" applyAlignment="1" applyProtection="1">
      <alignment horizontal="center" vertical="center"/>
      <protection locked="0"/>
    </xf>
    <xf numFmtId="3" fontId="6" fillId="10" borderId="14" xfId="0" applyNumberFormat="1" applyFont="1" applyFill="1" applyBorder="1" applyAlignment="1" applyProtection="1">
      <alignment horizontal="center" vertical="center"/>
      <protection locked="0"/>
    </xf>
    <xf numFmtId="0" fontId="0" fillId="0" borderId="14" xfId="0" applyBorder="1"/>
    <xf numFmtId="0" fontId="0" fillId="0" borderId="13" xfId="0" applyBorder="1"/>
    <xf numFmtId="0" fontId="0" fillId="0" borderId="21" xfId="0" applyBorder="1"/>
    <xf numFmtId="0" fontId="0" fillId="0" borderId="8" xfId="0" applyBorder="1"/>
    <xf numFmtId="0" fontId="0" fillId="0" borderId="13" xfId="0" applyFont="1" applyBorder="1"/>
    <xf numFmtId="0" fontId="0" fillId="0" borderId="13" xfId="0" applyFont="1" applyBorder="1" applyAlignment="1">
      <alignment vertical="center" wrapText="1"/>
    </xf>
    <xf numFmtId="0" fontId="0" fillId="0" borderId="0" xfId="0" applyProtection="1">
      <protection hidden="1"/>
    </xf>
    <xf numFmtId="0" fontId="0" fillId="0" borderId="0" xfId="0" applyAlignment="1" applyProtection="1">
      <alignment horizontal="left" vertical="center"/>
      <protection hidden="1"/>
    </xf>
    <xf numFmtId="0" fontId="0" fillId="0" borderId="0" xfId="0" applyFont="1" applyAlignment="1" applyProtection="1">
      <alignment horizontal="left" vertical="center"/>
      <protection hidden="1"/>
    </xf>
    <xf numFmtId="0" fontId="12" fillId="0" borderId="0" xfId="0" applyFont="1" applyAlignment="1" applyProtection="1">
      <alignment horizontal="left" vertical="center"/>
      <protection hidden="1"/>
    </xf>
    <xf numFmtId="0" fontId="12" fillId="0" borderId="0" xfId="0" applyFont="1" applyFill="1" applyAlignment="1" applyProtection="1">
      <alignment horizontal="left" vertical="center"/>
      <protection hidden="1"/>
    </xf>
    <xf numFmtId="0" fontId="0" fillId="0" borderId="0" xfId="0" applyFont="1" applyAlignment="1" applyProtection="1">
      <alignment horizontal="left"/>
      <protection hidden="1"/>
    </xf>
    <xf numFmtId="0" fontId="17" fillId="0" borderId="0" xfId="0" applyFont="1" applyFill="1" applyAlignment="1" applyProtection="1">
      <alignment horizontal="left" vertical="center"/>
      <protection hidden="1"/>
    </xf>
    <xf numFmtId="0" fontId="12" fillId="11" borderId="14" xfId="0" applyFont="1" applyFill="1" applyBorder="1" applyAlignment="1" applyProtection="1">
      <alignment horizontal="center" vertical="center"/>
      <protection locked="0"/>
    </xf>
    <xf numFmtId="0" fontId="12" fillId="0" borderId="0" xfId="0" applyFont="1" applyAlignment="1" applyProtection="1">
      <alignment horizontal="center" vertical="center"/>
      <protection hidden="1"/>
    </xf>
    <xf numFmtId="10" fontId="12" fillId="8" borderId="14" xfId="0" applyNumberFormat="1" applyFont="1" applyFill="1" applyBorder="1" applyAlignment="1" applyProtection="1">
      <alignment horizontal="center" vertical="center" wrapText="1"/>
      <protection hidden="1"/>
    </xf>
    <xf numFmtId="8" fontId="12" fillId="8" borderId="14" xfId="0" applyNumberFormat="1" applyFont="1" applyFill="1" applyBorder="1" applyAlignment="1" applyProtection="1">
      <alignment horizontal="center" vertical="center" wrapText="1"/>
      <protection hidden="1"/>
    </xf>
    <xf numFmtId="0" fontId="12" fillId="8" borderId="14" xfId="0" applyFont="1" applyFill="1" applyBorder="1" applyAlignment="1" applyProtection="1">
      <alignment horizontal="center" vertical="center" wrapText="1"/>
      <protection hidden="1"/>
    </xf>
    <xf numFmtId="0" fontId="12" fillId="8" borderId="14" xfId="0" applyFont="1" applyFill="1" applyBorder="1" applyAlignment="1" applyProtection="1">
      <alignment vertical="center" wrapText="1"/>
      <protection hidden="1"/>
    </xf>
    <xf numFmtId="9" fontId="12" fillId="12" borderId="14" xfId="0" applyNumberFormat="1" applyFont="1" applyFill="1" applyBorder="1" applyAlignment="1" applyProtection="1">
      <alignment horizontal="center" vertical="center" wrapText="1"/>
      <protection hidden="1"/>
    </xf>
    <xf numFmtId="0" fontId="12" fillId="8" borderId="20" xfId="0" applyFont="1" applyFill="1" applyBorder="1" applyAlignment="1" applyProtection="1">
      <alignment vertical="center" wrapText="1"/>
      <protection hidden="1"/>
    </xf>
    <xf numFmtId="0" fontId="12" fillId="12" borderId="14" xfId="0" applyFont="1" applyFill="1" applyBorder="1" applyAlignment="1" applyProtection="1">
      <alignment horizontal="center" vertical="center"/>
      <protection locked="0"/>
    </xf>
    <xf numFmtId="0" fontId="11" fillId="9" borderId="14"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6" fillId="3" borderId="10"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hidden="1"/>
    </xf>
    <xf numFmtId="0" fontId="8" fillId="4" borderId="12" xfId="0" applyFont="1" applyFill="1" applyBorder="1" applyAlignment="1" applyProtection="1">
      <alignment horizontal="center" vertical="center"/>
      <protection hidden="1"/>
    </xf>
    <xf numFmtId="49" fontId="8" fillId="4" borderId="3" xfId="0" applyNumberFormat="1" applyFont="1" applyFill="1" applyBorder="1" applyAlignment="1" applyProtection="1">
      <alignment horizontal="center" vertical="center"/>
      <protection hidden="1"/>
    </xf>
    <xf numFmtId="49" fontId="8" fillId="4" borderId="31" xfId="0" applyNumberFormat="1" applyFont="1" applyFill="1" applyBorder="1" applyAlignment="1" applyProtection="1">
      <alignment horizontal="center" vertical="center"/>
      <protection hidden="1"/>
    </xf>
    <xf numFmtId="49" fontId="19" fillId="4" borderId="4" xfId="0" applyNumberFormat="1"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164" fontId="6" fillId="2" borderId="14" xfId="0" applyNumberFormat="1" applyFont="1" applyFill="1" applyBorder="1" applyAlignment="1" applyProtection="1">
      <alignment horizontal="center" vertical="center"/>
      <protection hidden="1"/>
    </xf>
    <xf numFmtId="2" fontId="6" fillId="2" borderId="14" xfId="1" applyNumberFormat="1" applyFont="1" applyFill="1" applyBorder="1" applyAlignment="1" applyProtection="1">
      <alignment horizontal="center" vertical="center"/>
      <protection hidden="1"/>
    </xf>
    <xf numFmtId="9" fontId="7" fillId="3" borderId="14" xfId="0" applyNumberFormat="1" applyFont="1" applyFill="1" applyBorder="1" applyAlignment="1" applyProtection="1">
      <alignment horizontal="center" vertical="center"/>
      <protection hidden="1"/>
    </xf>
    <xf numFmtId="10" fontId="2" fillId="3" borderId="20" xfId="1" applyNumberFormat="1" applyFont="1" applyFill="1" applyBorder="1" applyAlignment="1" applyProtection="1">
      <alignment horizontal="center" vertical="center"/>
      <protection hidden="1"/>
    </xf>
    <xf numFmtId="9" fontId="2" fillId="6" borderId="15" xfId="1"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3" fontId="0" fillId="0" borderId="0" xfId="0" applyNumberFormat="1" applyFill="1" applyBorder="1" applyAlignment="1" applyProtection="1">
      <alignment horizontal="center" vertical="center"/>
      <protection hidden="1"/>
    </xf>
    <xf numFmtId="4" fontId="0" fillId="0" borderId="0" xfId="0" applyNumberFormat="1" applyBorder="1" applyAlignment="1" applyProtection="1">
      <alignment horizontal="center" vertical="center"/>
      <protection hidden="1"/>
    </xf>
    <xf numFmtId="3" fontId="6" fillId="2" borderId="14" xfId="0" applyNumberFormat="1" applyFont="1" applyFill="1" applyBorder="1" applyAlignment="1" applyProtection="1">
      <alignment horizontal="center" vertical="center"/>
      <protection hidden="1"/>
    </xf>
    <xf numFmtId="9" fontId="6" fillId="4" borderId="14" xfId="1" applyNumberFormat="1" applyFont="1" applyFill="1" applyBorder="1" applyAlignment="1" applyProtection="1">
      <alignment horizontal="center" vertical="center"/>
      <protection hidden="1"/>
    </xf>
    <xf numFmtId="10" fontId="2" fillId="5" borderId="20" xfId="1" applyNumberFormat="1" applyFont="1" applyFill="1" applyBorder="1" applyAlignment="1" applyProtection="1">
      <alignment horizontal="center" vertical="center"/>
      <protection hidden="1"/>
    </xf>
    <xf numFmtId="9" fontId="2" fillId="4" borderId="15" xfId="1" applyFont="1" applyFill="1" applyBorder="1" applyAlignment="1" applyProtection="1">
      <alignment horizontal="center" vertical="center"/>
      <protection hidden="1"/>
    </xf>
    <xf numFmtId="0" fontId="6" fillId="2" borderId="21" xfId="0" applyFont="1" applyFill="1" applyBorder="1" applyAlignment="1" applyProtection="1">
      <alignment horizontal="center" vertical="center"/>
      <protection hidden="1"/>
    </xf>
    <xf numFmtId="164" fontId="6" fillId="2" borderId="8" xfId="0" applyNumberFormat="1" applyFont="1" applyFill="1" applyBorder="1" applyAlignment="1" applyProtection="1">
      <alignment horizontal="center" vertical="center"/>
      <protection hidden="1"/>
    </xf>
    <xf numFmtId="3" fontId="6" fillId="2" borderId="8" xfId="0" applyNumberFormat="1" applyFont="1" applyFill="1" applyBorder="1" applyAlignment="1" applyProtection="1">
      <alignment horizontal="center" vertical="center"/>
      <protection hidden="1"/>
    </xf>
    <xf numFmtId="3" fontId="6" fillId="2" borderId="16" xfId="0" applyNumberFormat="1" applyFont="1" applyFill="1" applyBorder="1" applyAlignment="1" applyProtection="1">
      <alignment horizontal="center" vertical="center"/>
      <protection hidden="1"/>
    </xf>
    <xf numFmtId="2" fontId="6" fillId="2" borderId="8" xfId="1" applyNumberFormat="1" applyFont="1" applyFill="1" applyBorder="1" applyAlignment="1" applyProtection="1">
      <alignment horizontal="center" vertical="center"/>
      <protection hidden="1"/>
    </xf>
    <xf numFmtId="9" fontId="6" fillId="4" borderId="8" xfId="1" applyNumberFormat="1" applyFont="1" applyFill="1" applyBorder="1" applyAlignment="1" applyProtection="1">
      <alignment horizontal="center" vertical="center"/>
      <protection hidden="1"/>
    </xf>
    <xf numFmtId="10" fontId="2" fillId="5" borderId="25" xfId="1" applyNumberFormat="1" applyFont="1" applyFill="1" applyBorder="1" applyAlignment="1" applyProtection="1">
      <alignment horizontal="center" vertical="center"/>
      <protection hidden="1"/>
    </xf>
    <xf numFmtId="9" fontId="2" fillId="4" borderId="9" xfId="1" applyFont="1" applyFill="1" applyBorder="1" applyAlignment="1" applyProtection="1">
      <alignment horizontal="center" vertical="center"/>
      <protection hidden="1"/>
    </xf>
    <xf numFmtId="3" fontId="6" fillId="2" borderId="34" xfId="0" applyNumberFormat="1" applyFont="1" applyFill="1" applyBorder="1" applyAlignment="1" applyProtection="1">
      <alignment horizontal="center" vertical="center"/>
      <protection hidden="1"/>
    </xf>
    <xf numFmtId="3" fontId="6" fillId="2" borderId="35" xfId="0" applyNumberFormat="1" applyFont="1" applyFill="1" applyBorder="1" applyAlignment="1" applyProtection="1">
      <alignment horizontal="center" vertical="center"/>
      <protection hidden="1"/>
    </xf>
    <xf numFmtId="3" fontId="6" fillId="2" borderId="45" xfId="0" applyNumberFormat="1" applyFont="1" applyFill="1" applyBorder="1" applyAlignment="1" applyProtection="1">
      <alignment horizontal="center" vertical="center"/>
      <protection hidden="1"/>
    </xf>
    <xf numFmtId="10" fontId="0" fillId="0" borderId="0" xfId="1" applyNumberFormat="1" applyFont="1" applyBorder="1" applyAlignment="1" applyProtection="1">
      <alignment horizontal="center" vertical="center"/>
      <protection hidden="1"/>
    </xf>
    <xf numFmtId="3" fontId="6" fillId="2" borderId="13" xfId="0" applyNumberFormat="1" applyFont="1" applyFill="1" applyBorder="1" applyAlignment="1" applyProtection="1">
      <alignment horizontal="center" vertical="center" wrapText="1"/>
      <protection hidden="1"/>
    </xf>
    <xf numFmtId="3" fontId="6" fillId="2" borderId="20" xfId="0" applyNumberFormat="1" applyFont="1" applyFill="1" applyBorder="1" applyAlignment="1" applyProtection="1">
      <alignment horizontal="center" vertical="center"/>
      <protection hidden="1"/>
    </xf>
    <xf numFmtId="164" fontId="9" fillId="6" borderId="14" xfId="0" applyNumberFormat="1" applyFont="1" applyFill="1" applyBorder="1" applyAlignment="1" applyProtection="1">
      <alignment horizontal="center" vertical="center"/>
      <protection hidden="1"/>
    </xf>
    <xf numFmtId="164" fontId="6" fillId="2" borderId="14" xfId="1" applyNumberFormat="1" applyFont="1" applyFill="1" applyBorder="1" applyAlignment="1" applyProtection="1">
      <alignment horizontal="center" vertical="center"/>
      <protection hidden="1"/>
    </xf>
    <xf numFmtId="164" fontId="6" fillId="2" borderId="20" xfId="1" applyNumberFormat="1" applyFont="1" applyFill="1" applyBorder="1" applyAlignment="1" applyProtection="1">
      <alignment horizontal="center" vertical="center"/>
      <protection hidden="1"/>
    </xf>
    <xf numFmtId="3" fontId="6" fillId="2" borderId="21" xfId="0" applyNumberFormat="1" applyFont="1" applyFill="1" applyBorder="1" applyAlignment="1" applyProtection="1">
      <alignment horizontal="center" vertical="center" wrapText="1"/>
      <protection hidden="1"/>
    </xf>
    <xf numFmtId="6" fontId="9" fillId="6" borderId="14" xfId="0" applyNumberFormat="1" applyFont="1" applyFill="1" applyBorder="1" applyAlignment="1" applyProtection="1">
      <alignment horizontal="center" vertical="center"/>
      <protection hidden="1"/>
    </xf>
    <xf numFmtId="164" fontId="0" fillId="0" borderId="0" xfId="0" applyNumberFormat="1" applyBorder="1" applyAlignment="1" applyProtection="1">
      <alignment horizontal="center" vertical="center"/>
      <protection hidden="1"/>
    </xf>
    <xf numFmtId="2" fontId="0" fillId="0" borderId="0" xfId="0" applyNumberFormat="1" applyBorder="1" applyAlignment="1" applyProtection="1">
      <alignment horizontal="center" vertical="center"/>
      <protection hidden="1"/>
    </xf>
    <xf numFmtId="3" fontId="6" fillId="3" borderId="12" xfId="0" applyNumberFormat="1" applyFont="1" applyFill="1" applyBorder="1" applyAlignment="1" applyProtection="1">
      <alignment horizontal="center" vertical="center" wrapText="1"/>
      <protection hidden="1"/>
    </xf>
    <xf numFmtId="9" fontId="6" fillId="2" borderId="15" xfId="1" applyFont="1" applyFill="1" applyBorder="1" applyAlignment="1" applyProtection="1">
      <alignment horizontal="center" vertical="center"/>
      <protection hidden="1"/>
    </xf>
    <xf numFmtId="164" fontId="9" fillId="6" borderId="16" xfId="0" applyNumberFormat="1" applyFont="1" applyFill="1" applyBorder="1" applyAlignment="1" applyProtection="1">
      <alignment horizontal="center" vertical="center"/>
      <protection hidden="1"/>
    </xf>
    <xf numFmtId="9" fontId="2" fillId="6" borderId="17" xfId="1" applyFont="1" applyFill="1" applyBorder="1" applyAlignment="1" applyProtection="1">
      <alignment horizontal="center" vertical="center"/>
      <protection hidden="1"/>
    </xf>
    <xf numFmtId="164" fontId="6" fillId="2" borderId="14" xfId="1" applyNumberFormat="1" applyFont="1" applyFill="1" applyBorder="1" applyAlignment="1" applyProtection="1">
      <alignment horizontal="center" vertical="center" wrapText="1"/>
      <protection hidden="1"/>
    </xf>
    <xf numFmtId="164" fontId="6" fillId="2" borderId="20" xfId="1" applyNumberFormat="1" applyFont="1" applyFill="1" applyBorder="1" applyAlignment="1" applyProtection="1">
      <alignment horizontal="center" vertical="center" wrapText="1"/>
      <protection hidden="1"/>
    </xf>
    <xf numFmtId="3" fontId="6" fillId="2" borderId="13" xfId="0" applyNumberFormat="1" applyFont="1" applyFill="1" applyBorder="1" applyAlignment="1" applyProtection="1">
      <alignment horizontal="center" vertical="center"/>
      <protection hidden="1"/>
    </xf>
    <xf numFmtId="3" fontId="6" fillId="2" borderId="15" xfId="0" applyNumberFormat="1"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164" fontId="6" fillId="2" borderId="8" xfId="1" applyNumberFormat="1" applyFont="1" applyFill="1" applyBorder="1" applyAlignment="1" applyProtection="1">
      <alignment horizontal="center" vertical="center"/>
      <protection hidden="1"/>
    </xf>
    <xf numFmtId="3" fontId="6" fillId="2" borderId="25" xfId="0" applyNumberFormat="1" applyFont="1" applyFill="1" applyBorder="1" applyAlignment="1" applyProtection="1">
      <alignment horizontal="center" vertical="center"/>
      <protection hidden="1"/>
    </xf>
    <xf numFmtId="164" fontId="6" fillId="2" borderId="9" xfId="1" applyNumberFormat="1" applyFont="1" applyFill="1" applyBorder="1" applyAlignment="1" applyProtection="1">
      <alignment horizontal="center" vertical="center"/>
      <protection hidden="1"/>
    </xf>
    <xf numFmtId="0" fontId="11" fillId="9" borderId="14" xfId="0"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center" vertical="center" wrapText="1"/>
      <protection hidden="1"/>
    </xf>
    <xf numFmtId="3" fontId="6" fillId="3" borderId="12" xfId="0" applyNumberFormat="1" applyFont="1" applyFill="1" applyBorder="1" applyAlignment="1" applyProtection="1">
      <alignment horizontal="center" vertical="center" wrapText="1"/>
      <protection hidden="1"/>
    </xf>
    <xf numFmtId="44" fontId="9" fillId="10" borderId="20" xfId="2" applyFont="1" applyFill="1" applyBorder="1" applyAlignment="1" applyProtection="1">
      <alignment horizontal="center" vertical="center"/>
      <protection locked="0"/>
    </xf>
    <xf numFmtId="9" fontId="9" fillId="10" borderId="20" xfId="1" applyFont="1" applyFill="1" applyBorder="1" applyAlignment="1" applyProtection="1">
      <alignment horizontal="center" vertical="center"/>
      <protection locked="0"/>
    </xf>
    <xf numFmtId="9" fontId="9" fillId="10" borderId="24" xfId="1" applyFont="1" applyFill="1" applyBorder="1" applyAlignment="1" applyProtection="1">
      <alignment horizontal="center" vertical="center"/>
      <protection locked="0"/>
    </xf>
    <xf numFmtId="44" fontId="2" fillId="6" borderId="15" xfId="2" applyFont="1" applyFill="1" applyBorder="1" applyAlignment="1" applyProtection="1">
      <alignment horizontal="center" vertical="center"/>
      <protection hidden="1"/>
    </xf>
    <xf numFmtId="9" fontId="12" fillId="11" borderId="14" xfId="1" applyFont="1" applyFill="1" applyBorder="1" applyAlignment="1" applyProtection="1">
      <alignment horizontal="center" vertical="center"/>
      <protection locked="0"/>
    </xf>
    <xf numFmtId="9" fontId="12" fillId="12" borderId="14" xfId="1" applyFont="1" applyFill="1" applyBorder="1" applyAlignment="1" applyProtection="1">
      <alignment horizontal="center" vertical="center"/>
      <protection locked="0"/>
    </xf>
    <xf numFmtId="44" fontId="12" fillId="11" borderId="14" xfId="2" applyFont="1" applyFill="1" applyBorder="1" applyAlignment="1" applyProtection="1">
      <alignment horizontal="center" vertical="center"/>
      <protection locked="0"/>
    </xf>
    <xf numFmtId="44" fontId="12" fillId="12" borderId="14" xfId="2" applyFont="1" applyFill="1" applyBorder="1" applyAlignment="1" applyProtection="1">
      <alignment horizontal="center" vertical="center"/>
      <protection locked="0"/>
    </xf>
    <xf numFmtId="9" fontId="12" fillId="11" borderId="19" xfId="1" applyFont="1" applyFill="1" applyBorder="1" applyAlignment="1" applyProtection="1">
      <alignment horizontal="center" vertical="center"/>
      <protection locked="0"/>
    </xf>
    <xf numFmtId="0" fontId="12" fillId="12" borderId="20" xfId="0" applyFont="1" applyFill="1" applyBorder="1" applyAlignment="1" applyProtection="1">
      <alignment horizontal="center" vertical="center" wrapText="1"/>
      <protection locked="0"/>
    </xf>
    <xf numFmtId="0" fontId="12" fillId="12" borderId="19" xfId="0" applyFont="1" applyFill="1" applyBorder="1" applyAlignment="1" applyProtection="1">
      <alignment horizontal="center" vertical="center" wrapText="1"/>
      <protection locked="0"/>
    </xf>
    <xf numFmtId="9" fontId="24" fillId="2" borderId="14" xfId="1" applyFont="1" applyFill="1" applyBorder="1" applyAlignment="1" applyProtection="1">
      <alignment horizontal="center" vertical="center" wrapText="1"/>
      <protection hidden="1"/>
    </xf>
    <xf numFmtId="9" fontId="24" fillId="3" borderId="15" xfId="1" applyFont="1" applyFill="1" applyBorder="1" applyAlignment="1" applyProtection="1">
      <alignment horizontal="center" vertical="center" wrapText="1"/>
    </xf>
    <xf numFmtId="0" fontId="0" fillId="0" borderId="0" xfId="0" applyFill="1" applyBorder="1" applyAlignment="1" applyProtection="1">
      <alignment vertical="center" wrapText="1"/>
      <protection hidden="1"/>
    </xf>
    <xf numFmtId="0" fontId="22" fillId="7" borderId="2" xfId="0" applyFont="1" applyFill="1" applyBorder="1" applyAlignment="1">
      <alignment horizontal="center"/>
    </xf>
    <xf numFmtId="0" fontId="22" fillId="7" borderId="5" xfId="0" applyFont="1" applyFill="1" applyBorder="1" applyAlignment="1">
      <alignment horizontal="center"/>
    </xf>
    <xf numFmtId="0" fontId="22" fillId="7" borderId="6" xfId="0" applyFont="1" applyFill="1" applyBorder="1" applyAlignment="1">
      <alignment horizontal="center"/>
    </xf>
    <xf numFmtId="0" fontId="12" fillId="0" borderId="29" xfId="0" applyFont="1" applyBorder="1" applyAlignment="1">
      <alignment horizontal="left" vertical="top" wrapTex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7" xfId="0" applyFont="1" applyBorder="1" applyAlignment="1">
      <alignment horizontal="left" vertical="top" wrapText="1"/>
    </xf>
    <xf numFmtId="0" fontId="12" fillId="0" borderId="1" xfId="0" applyFont="1" applyBorder="1" applyAlignment="1">
      <alignment horizontal="left" vertical="top" wrapText="1"/>
    </xf>
    <xf numFmtId="0" fontId="12" fillId="0" borderId="37" xfId="0" applyFont="1" applyBorder="1" applyAlignment="1">
      <alignment horizontal="left" vertical="top" wrapText="1"/>
    </xf>
    <xf numFmtId="0" fontId="21" fillId="7" borderId="2"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0" fillId="11" borderId="14" xfId="0" applyFill="1" applyBorder="1" applyAlignment="1" applyProtection="1">
      <alignment horizontal="center"/>
      <protection locked="0"/>
    </xf>
    <xf numFmtId="0" fontId="0" fillId="11" borderId="15" xfId="0" applyFill="1" applyBorder="1" applyAlignment="1" applyProtection="1">
      <alignment horizontal="center"/>
      <protection locked="0"/>
    </xf>
    <xf numFmtId="0" fontId="0" fillId="0" borderId="48" xfId="0" applyBorder="1" applyAlignment="1">
      <alignment horizontal="center"/>
    </xf>
    <xf numFmtId="44" fontId="0" fillId="11" borderId="14" xfId="2" applyFont="1" applyFill="1" applyBorder="1" applyAlignment="1" applyProtection="1">
      <alignment horizontal="center"/>
      <protection locked="0"/>
    </xf>
    <xf numFmtId="44" fontId="0" fillId="11" borderId="15" xfId="2" applyFont="1" applyFill="1" applyBorder="1" applyAlignment="1" applyProtection="1">
      <alignment horizontal="center"/>
      <protection locked="0"/>
    </xf>
    <xf numFmtId="44" fontId="0" fillId="11" borderId="8" xfId="2" applyFont="1" applyFill="1" applyBorder="1" applyAlignment="1" applyProtection="1">
      <alignment horizontal="center"/>
      <protection locked="0"/>
    </xf>
    <xf numFmtId="44" fontId="0" fillId="11" borderId="9" xfId="2" applyFont="1" applyFill="1" applyBorder="1" applyAlignment="1" applyProtection="1">
      <alignment horizontal="center"/>
      <protection locked="0"/>
    </xf>
    <xf numFmtId="0" fontId="20" fillId="7" borderId="46" xfId="0" applyFont="1" applyFill="1" applyBorder="1" applyAlignment="1" applyProtection="1">
      <alignment horizontal="center" vertical="center"/>
      <protection hidden="1"/>
    </xf>
    <xf numFmtId="0" fontId="12" fillId="11" borderId="22" xfId="0" applyFont="1" applyFill="1" applyBorder="1" applyAlignment="1" applyProtection="1">
      <alignment horizontal="left" wrapText="1"/>
      <protection locked="0"/>
    </xf>
    <xf numFmtId="0" fontId="12" fillId="11" borderId="0" xfId="0" applyFont="1" applyFill="1" applyAlignment="1" applyProtection="1">
      <alignment horizontal="left" wrapText="1"/>
      <protection locked="0"/>
    </xf>
    <xf numFmtId="0" fontId="14" fillId="7" borderId="0" xfId="0" applyFont="1" applyFill="1" applyBorder="1" applyAlignment="1" applyProtection="1">
      <alignment horizontal="center" vertical="center" wrapText="1"/>
      <protection hidden="1"/>
    </xf>
    <xf numFmtId="0" fontId="16" fillId="9" borderId="14" xfId="0" applyFont="1" applyFill="1" applyBorder="1" applyAlignment="1" applyProtection="1">
      <alignment horizontal="center" vertical="center" wrapText="1"/>
      <protection hidden="1"/>
    </xf>
    <xf numFmtId="0" fontId="17" fillId="8" borderId="14" xfId="0" applyFont="1" applyFill="1" applyBorder="1" applyAlignment="1" applyProtection="1">
      <alignment horizontal="center" vertical="center" wrapText="1"/>
      <protection hidden="1"/>
    </xf>
    <xf numFmtId="10" fontId="17" fillId="8" borderId="14" xfId="0" applyNumberFormat="1" applyFont="1" applyFill="1" applyBorder="1" applyAlignment="1" applyProtection="1">
      <alignment horizontal="center" vertical="center" wrapText="1"/>
      <protection hidden="1"/>
    </xf>
    <xf numFmtId="8" fontId="17" fillId="8" borderId="14" xfId="0" applyNumberFormat="1" applyFont="1" applyFill="1" applyBorder="1" applyAlignment="1" applyProtection="1">
      <alignment horizontal="center" vertical="center" wrapText="1"/>
      <protection hidden="1"/>
    </xf>
    <xf numFmtId="9" fontId="17" fillId="8" borderId="14" xfId="0" applyNumberFormat="1" applyFont="1" applyFill="1" applyBorder="1" applyAlignment="1" applyProtection="1">
      <alignment horizontal="center" vertical="center" wrapText="1"/>
      <protection hidden="1"/>
    </xf>
    <xf numFmtId="0" fontId="23" fillId="8" borderId="14" xfId="0" applyFont="1" applyFill="1" applyBorder="1" applyAlignment="1" applyProtection="1">
      <alignment horizontal="center" vertical="center" wrapText="1"/>
      <protection hidden="1"/>
    </xf>
    <xf numFmtId="0" fontId="12" fillId="12" borderId="20" xfId="0" applyFont="1" applyFill="1" applyBorder="1" applyAlignment="1" applyProtection="1">
      <alignment horizontal="center" vertical="center" wrapText="1"/>
      <protection locked="0"/>
    </xf>
    <xf numFmtId="0" fontId="12" fillId="12" borderId="19" xfId="0" applyFont="1" applyFill="1" applyBorder="1" applyAlignment="1" applyProtection="1">
      <alignment horizontal="center" vertical="center" wrapText="1"/>
      <protection locked="0"/>
    </xf>
    <xf numFmtId="0" fontId="12" fillId="12" borderId="20" xfId="0" applyFont="1" applyFill="1" applyBorder="1" applyAlignment="1" applyProtection="1">
      <alignment horizontal="center" vertical="center"/>
      <protection locked="0"/>
    </xf>
    <xf numFmtId="0" fontId="12" fillId="12" borderId="19" xfId="0" applyFont="1" applyFill="1" applyBorder="1" applyAlignment="1" applyProtection="1">
      <alignment horizontal="center" vertical="center"/>
      <protection locked="0"/>
    </xf>
    <xf numFmtId="0" fontId="11" fillId="9" borderId="14" xfId="0" applyFont="1" applyFill="1" applyBorder="1" applyAlignment="1" applyProtection="1">
      <alignment horizontal="center" vertical="center" wrapText="1"/>
      <protection hidden="1"/>
    </xf>
    <xf numFmtId="0" fontId="13" fillId="7" borderId="0" xfId="0" applyFont="1" applyFill="1" applyBorder="1" applyAlignment="1" applyProtection="1">
      <alignment horizontal="center" vertical="center" wrapText="1"/>
      <protection hidden="1"/>
    </xf>
    <xf numFmtId="0" fontId="11" fillId="9" borderId="19" xfId="0" applyFont="1" applyFill="1" applyBorder="1" applyAlignment="1" applyProtection="1">
      <alignment horizontal="center" vertical="center" wrapText="1"/>
      <protection hidden="1"/>
    </xf>
    <xf numFmtId="0" fontId="11" fillId="9" borderId="16" xfId="0" applyFont="1" applyFill="1" applyBorder="1" applyAlignment="1" applyProtection="1">
      <alignment horizontal="center" vertical="center" wrapText="1"/>
      <protection hidden="1"/>
    </xf>
    <xf numFmtId="0" fontId="15" fillId="8" borderId="14" xfId="0" applyFont="1" applyFill="1" applyBorder="1" applyAlignment="1" applyProtection="1">
      <alignment horizontal="center" vertical="center" wrapText="1"/>
      <protection hidden="1"/>
    </xf>
    <xf numFmtId="0" fontId="11" fillId="9" borderId="24" xfId="0" applyFont="1" applyFill="1" applyBorder="1" applyAlignment="1" applyProtection="1">
      <alignment horizontal="center" vertical="center" wrapText="1"/>
      <protection hidden="1"/>
    </xf>
    <xf numFmtId="0" fontId="11" fillId="9" borderId="23" xfId="0" applyFont="1" applyFill="1" applyBorder="1" applyAlignment="1" applyProtection="1">
      <alignment horizontal="center" vertical="center" wrapText="1"/>
      <protection hidden="1"/>
    </xf>
    <xf numFmtId="0" fontId="11" fillId="9" borderId="45" xfId="0" applyFont="1" applyFill="1" applyBorder="1" applyAlignment="1" applyProtection="1">
      <alignment horizontal="center" vertical="center" wrapText="1"/>
      <protection hidden="1"/>
    </xf>
    <xf numFmtId="0" fontId="11" fillId="9" borderId="50" xfId="0" applyFont="1" applyFill="1" applyBorder="1" applyAlignment="1" applyProtection="1">
      <alignment horizontal="center" vertical="center" wrapText="1"/>
      <protection hidden="1"/>
    </xf>
    <xf numFmtId="0" fontId="23" fillId="8" borderId="35" xfId="0" applyFont="1" applyFill="1" applyBorder="1" applyAlignment="1" applyProtection="1">
      <alignment horizontal="center" vertical="center" wrapText="1"/>
      <protection hidden="1"/>
    </xf>
    <xf numFmtId="0" fontId="12" fillId="8" borderId="20" xfId="0" applyFont="1" applyFill="1" applyBorder="1" applyAlignment="1" applyProtection="1">
      <alignment horizontal="center" vertical="center" wrapText="1"/>
      <protection hidden="1"/>
    </xf>
    <xf numFmtId="0" fontId="12" fillId="8" borderId="19" xfId="0" applyFont="1" applyFill="1" applyBorder="1" applyAlignment="1" applyProtection="1">
      <alignment horizontal="center" vertical="center" wrapText="1"/>
      <protection hidden="1"/>
    </xf>
    <xf numFmtId="0" fontId="3" fillId="3" borderId="47" xfId="0" applyFont="1" applyFill="1" applyBorder="1" applyAlignment="1" applyProtection="1">
      <alignment horizontal="center" vertical="center"/>
      <protection hidden="1"/>
    </xf>
    <xf numFmtId="0" fontId="3" fillId="3" borderId="48" xfId="0" applyFont="1" applyFill="1" applyBorder="1" applyAlignment="1" applyProtection="1">
      <alignment horizontal="center" vertical="center"/>
      <protection hidden="1"/>
    </xf>
    <xf numFmtId="0" fontId="3" fillId="3" borderId="49" xfId="0" applyFont="1" applyFill="1" applyBorder="1" applyAlignment="1" applyProtection="1">
      <alignment horizontal="center" vertical="center"/>
      <protection hidden="1"/>
    </xf>
    <xf numFmtId="14" fontId="5" fillId="3" borderId="7" xfId="0" applyNumberFormat="1" applyFont="1" applyFill="1" applyBorder="1" applyAlignment="1" applyProtection="1">
      <alignment horizontal="center" vertical="center"/>
      <protection hidden="1"/>
    </xf>
    <xf numFmtId="14" fontId="5" fillId="3" borderId="1" xfId="0" applyNumberFormat="1" applyFont="1" applyFill="1" applyBorder="1" applyAlignment="1" applyProtection="1">
      <alignment horizontal="center" vertical="center"/>
      <protection hidden="1"/>
    </xf>
    <xf numFmtId="14" fontId="5" fillId="3" borderId="37" xfId="0" applyNumberFormat="1" applyFont="1" applyFill="1" applyBorder="1" applyAlignment="1" applyProtection="1">
      <alignment horizontal="center" vertical="center"/>
      <protection hidden="1"/>
    </xf>
    <xf numFmtId="164" fontId="6" fillId="3" borderId="8" xfId="1" applyNumberFormat="1" applyFont="1" applyFill="1" applyBorder="1" applyAlignment="1" applyProtection="1">
      <alignment horizontal="center" vertical="center"/>
      <protection hidden="1"/>
    </xf>
    <xf numFmtId="164" fontId="6" fillId="3" borderId="25" xfId="1" applyNumberFormat="1" applyFont="1" applyFill="1" applyBorder="1" applyAlignment="1" applyProtection="1">
      <alignment horizontal="center" vertical="center"/>
      <protection hidden="1"/>
    </xf>
    <xf numFmtId="0" fontId="7" fillId="3" borderId="18" xfId="0" applyFont="1" applyFill="1" applyBorder="1" applyAlignment="1" applyProtection="1">
      <alignment horizontal="center" vertical="center" wrapText="1"/>
      <protection hidden="1"/>
    </xf>
    <xf numFmtId="0" fontId="7" fillId="3" borderId="19" xfId="0"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center" vertical="center" wrapText="1"/>
      <protection hidden="1"/>
    </xf>
    <xf numFmtId="3" fontId="6" fillId="2" borderId="22" xfId="0" applyNumberFormat="1" applyFont="1" applyFill="1" applyBorder="1" applyAlignment="1" applyProtection="1">
      <alignment horizontal="center" vertical="center" wrapText="1"/>
      <protection hidden="1"/>
    </xf>
    <xf numFmtId="3" fontId="6" fillId="2" borderId="23" xfId="0" applyNumberFormat="1" applyFont="1" applyFill="1" applyBorder="1" applyAlignment="1" applyProtection="1">
      <alignment horizontal="center" vertical="center" wrapText="1"/>
      <protection hidden="1"/>
    </xf>
    <xf numFmtId="3" fontId="6" fillId="3" borderId="12" xfId="0" applyNumberFormat="1" applyFont="1" applyFill="1" applyBorder="1" applyAlignment="1" applyProtection="1">
      <alignment horizontal="center" vertical="center" wrapText="1"/>
      <protection hidden="1"/>
    </xf>
    <xf numFmtId="3" fontId="6" fillId="3" borderId="3" xfId="0" applyNumberFormat="1" applyFont="1" applyFill="1" applyBorder="1" applyAlignment="1" applyProtection="1">
      <alignment horizontal="center" vertical="center" wrapText="1"/>
      <protection hidden="1"/>
    </xf>
    <xf numFmtId="3" fontId="6" fillId="3" borderId="4" xfId="0" applyNumberFormat="1"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vertical="center"/>
      <protection hidden="1"/>
    </xf>
    <xf numFmtId="0" fontId="18" fillId="10" borderId="3" xfId="0" applyFont="1" applyFill="1" applyBorder="1" applyAlignment="1" applyProtection="1">
      <alignment horizontal="center" vertical="center" wrapText="1"/>
      <protection locked="0"/>
    </xf>
    <xf numFmtId="0" fontId="18" fillId="10" borderId="4" xfId="0" applyFont="1" applyFill="1" applyBorder="1" applyAlignment="1" applyProtection="1">
      <alignment horizontal="center" vertical="center" wrapText="1"/>
      <protection locked="0"/>
    </xf>
    <xf numFmtId="0" fontId="18" fillId="10" borderId="16" xfId="0" applyFont="1" applyFill="1" applyBorder="1" applyAlignment="1" applyProtection="1">
      <alignment horizontal="center" vertical="center" wrapText="1"/>
      <protection locked="0"/>
    </xf>
    <xf numFmtId="0" fontId="18" fillId="10" borderId="17"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5" fillId="2" borderId="33" xfId="0" applyFont="1" applyFill="1" applyBorder="1" applyAlignment="1" applyProtection="1">
      <alignment horizontal="center" vertical="center"/>
      <protection hidden="1"/>
    </xf>
    <xf numFmtId="0" fontId="9" fillId="3" borderId="38" xfId="0" applyFont="1" applyFill="1" applyBorder="1" applyAlignment="1" applyProtection="1">
      <alignment horizontal="center" vertical="center" wrapText="1"/>
      <protection hidden="1"/>
    </xf>
    <xf numFmtId="0" fontId="9" fillId="3" borderId="39"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protection hidden="1"/>
    </xf>
    <xf numFmtId="0" fontId="4" fillId="3" borderId="6" xfId="0" applyFont="1" applyFill="1" applyBorder="1" applyAlignment="1" applyProtection="1">
      <alignment horizontal="center" vertical="center"/>
      <protection hidden="1"/>
    </xf>
    <xf numFmtId="0" fontId="9" fillId="3" borderId="38" xfId="0" applyFont="1" applyFill="1" applyBorder="1" applyAlignment="1" applyProtection="1">
      <alignment horizontal="center" vertical="center"/>
      <protection hidden="1"/>
    </xf>
    <xf numFmtId="0" fontId="9" fillId="3" borderId="39" xfId="0" applyFont="1" applyFill="1" applyBorder="1" applyAlignment="1" applyProtection="1">
      <alignment horizontal="center" vertical="center"/>
      <protection hidden="1"/>
    </xf>
    <xf numFmtId="3" fontId="6" fillId="10" borderId="20" xfId="0" applyNumberFormat="1" applyFont="1" applyFill="1" applyBorder="1" applyAlignment="1" applyProtection="1">
      <alignment horizontal="center" vertical="center"/>
      <protection locked="0"/>
    </xf>
    <xf numFmtId="3" fontId="6" fillId="10" borderId="43" xfId="0" applyNumberFormat="1"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wrapText="1"/>
      <protection hidden="1"/>
    </xf>
    <xf numFmtId="0" fontId="7" fillId="3" borderId="22"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0" fillId="3" borderId="47" xfId="0" applyFill="1" applyBorder="1" applyAlignment="1" applyProtection="1">
      <alignment horizontal="center" vertical="center" wrapText="1"/>
      <protection hidden="1"/>
    </xf>
    <xf numFmtId="0" fontId="0" fillId="3" borderId="48" xfId="0" applyFill="1" applyBorder="1" applyAlignment="1" applyProtection="1">
      <alignment horizontal="center" vertical="center" wrapText="1"/>
      <protection hidden="1"/>
    </xf>
    <xf numFmtId="0" fontId="0" fillId="3" borderId="49" xfId="0" applyFill="1" applyBorder="1" applyAlignment="1" applyProtection="1">
      <alignment horizontal="center" vertical="center" wrapText="1"/>
      <protection hidden="1"/>
    </xf>
    <xf numFmtId="10" fontId="6" fillId="2" borderId="25" xfId="1" applyNumberFormat="1" applyFont="1" applyFill="1" applyBorder="1" applyAlignment="1" applyProtection="1">
      <alignment horizontal="center" vertical="center" wrapText="1"/>
      <protection hidden="1"/>
    </xf>
    <xf numFmtId="10" fontId="6" fillId="2" borderId="42" xfId="1" applyNumberFormat="1"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3" fontId="6" fillId="2" borderId="26" xfId="0" applyNumberFormat="1" applyFont="1" applyFill="1" applyBorder="1" applyAlignment="1" applyProtection="1">
      <alignment horizontal="center" vertical="center" wrapText="1"/>
      <protection hidden="1"/>
    </xf>
    <xf numFmtId="3" fontId="6" fillId="2" borderId="27" xfId="0" applyNumberFormat="1" applyFont="1" applyFill="1" applyBorder="1" applyAlignment="1" applyProtection="1">
      <alignment horizontal="center" vertical="center" wrapText="1"/>
      <protection hidden="1"/>
    </xf>
    <xf numFmtId="3" fontId="6" fillId="2" borderId="41" xfId="0" applyNumberFormat="1" applyFont="1" applyFill="1" applyBorder="1" applyAlignment="1" applyProtection="1">
      <alignment horizontal="center" vertical="center" wrapText="1"/>
      <protection hidden="1"/>
    </xf>
    <xf numFmtId="3" fontId="6" fillId="2" borderId="40" xfId="0" applyNumberFormat="1" applyFont="1" applyFill="1" applyBorder="1" applyAlignment="1" applyProtection="1">
      <alignment horizontal="center" vertical="center" wrapText="1"/>
      <protection hidden="1"/>
    </xf>
    <xf numFmtId="3" fontId="6" fillId="2" borderId="33" xfId="0" applyNumberFormat="1" applyFont="1" applyFill="1" applyBorder="1" applyAlignment="1" applyProtection="1">
      <alignment horizontal="center" vertical="center" wrapText="1"/>
      <protection hidden="1"/>
    </xf>
    <xf numFmtId="0" fontId="0" fillId="3" borderId="2" xfId="0" applyFill="1" applyBorder="1" applyAlignment="1" applyProtection="1">
      <alignment horizontal="center" vertical="center" wrapText="1"/>
      <protection hidden="1"/>
    </xf>
    <xf numFmtId="0" fontId="0" fillId="3" borderId="5" xfId="0" applyFill="1" applyBorder="1" applyAlignment="1" applyProtection="1">
      <alignment horizontal="center" vertical="center" wrapText="1"/>
      <protection hidden="1"/>
    </xf>
    <xf numFmtId="0" fontId="0" fillId="3" borderId="6" xfId="0" applyFill="1" applyBorder="1" applyAlignment="1" applyProtection="1">
      <alignment horizontal="center" vertical="center" wrapText="1"/>
      <protection hidden="1"/>
    </xf>
    <xf numFmtId="1" fontId="6" fillId="10" borderId="24" xfId="1" applyNumberFormat="1" applyFont="1" applyFill="1" applyBorder="1" applyAlignment="1" applyProtection="1">
      <alignment horizontal="center" vertical="center"/>
      <protection locked="0"/>
    </xf>
    <xf numFmtId="1" fontId="6" fillId="10" borderId="44" xfId="1" applyNumberFormat="1" applyFont="1" applyFill="1" applyBorder="1" applyAlignment="1" applyProtection="1">
      <alignment horizontal="center" vertical="center"/>
      <protection locked="0"/>
    </xf>
    <xf numFmtId="1" fontId="6" fillId="10" borderId="32" xfId="1" applyNumberFormat="1" applyFont="1" applyFill="1" applyBorder="1" applyAlignment="1" applyProtection="1">
      <alignment horizontal="center" vertical="center"/>
      <protection locked="0"/>
    </xf>
    <xf numFmtId="1" fontId="6" fillId="10" borderId="37" xfId="1" applyNumberFormat="1" applyFont="1" applyFill="1" applyBorder="1" applyAlignment="1" applyProtection="1">
      <alignment horizontal="center" vertical="center"/>
      <protection locked="0"/>
    </xf>
    <xf numFmtId="0" fontId="6" fillId="10" borderId="14" xfId="0" applyFont="1" applyFill="1" applyBorder="1" applyAlignment="1" applyProtection="1">
      <alignment horizontal="center" vertical="center" wrapText="1"/>
      <protection locked="0"/>
    </xf>
  </cellXfs>
  <cellStyles count="3">
    <cellStyle name="Currency" xfId="2" builtinId="4"/>
    <cellStyle name="Normal" xfId="0" builtinId="0"/>
    <cellStyle name="Percent" xfId="1" builtinId="5"/>
  </cellStyles>
  <dxfs count="88">
    <dxf>
      <fill>
        <patternFill>
          <bgColor rgb="FF00FF00"/>
        </patternFill>
      </fill>
    </dxf>
    <dxf>
      <fill>
        <patternFill>
          <bgColor rgb="FFFF0000"/>
        </patternFill>
      </fill>
    </dxf>
    <dxf>
      <fill>
        <patternFill>
          <bgColor theme="0" tint="-0.34998626667073579"/>
        </patternFill>
      </fill>
    </dxf>
    <dxf>
      <fill>
        <patternFill>
          <bgColor rgb="FF00FF00"/>
        </patternFill>
      </fill>
    </dxf>
    <dxf>
      <fill>
        <patternFill>
          <bgColor rgb="FFFF0000"/>
        </patternFill>
      </fill>
    </dxf>
    <dxf>
      <fill>
        <patternFill>
          <bgColor theme="0" tint="-0.34998626667073579"/>
        </patternFill>
      </fill>
    </dxf>
    <dxf>
      <fill>
        <patternFill>
          <bgColor rgb="FF00FF00"/>
        </patternFill>
      </fill>
    </dxf>
    <dxf>
      <fill>
        <patternFill>
          <bgColor rgb="FFFF0000"/>
        </patternFill>
      </fill>
    </dxf>
    <dxf>
      <fill>
        <patternFill>
          <bgColor theme="0" tint="-0.34998626667073579"/>
        </patternFill>
      </fill>
    </dxf>
    <dxf>
      <fill>
        <patternFill>
          <bgColor rgb="FFFF0000"/>
        </patternFill>
      </fill>
    </dxf>
    <dxf>
      <fill>
        <patternFill>
          <bgColor rgb="FF00FF00"/>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34998626667073579"/>
        </patternFill>
      </fill>
    </dxf>
    <dxf>
      <fill>
        <patternFill>
          <bgColor rgb="FFFF0000"/>
        </patternFill>
      </fill>
    </dxf>
    <dxf>
      <fill>
        <patternFill>
          <bgColor rgb="FF00FF00"/>
        </patternFill>
      </fill>
    </dxf>
    <dxf>
      <fill>
        <patternFill>
          <bgColor theme="0" tint="-0.34998626667073579"/>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theme="0" tint="-0.34998626667073579"/>
        </patternFill>
      </fill>
    </dxf>
    <dxf>
      <fill>
        <patternFill>
          <bgColor rgb="FF00FF00"/>
        </patternFill>
      </fill>
    </dxf>
    <dxf>
      <fill>
        <patternFill>
          <bgColor rgb="FFFF0000"/>
        </patternFill>
      </fill>
    </dxf>
    <dxf>
      <fill>
        <patternFill>
          <bgColor theme="0" tint="-0.34998626667073579"/>
        </patternFill>
      </fill>
    </dxf>
    <dxf>
      <fill>
        <patternFill>
          <bgColor rgb="FF00FF00"/>
        </patternFill>
      </fill>
    </dxf>
    <dxf>
      <fill>
        <patternFill>
          <bgColor rgb="FFFF0000"/>
        </patternFill>
      </fill>
    </dxf>
    <dxf>
      <fill>
        <patternFill>
          <bgColor theme="0" tint="-0.34998626667073579"/>
        </patternFill>
      </fill>
    </dxf>
    <dxf>
      <fill>
        <patternFill>
          <bgColor rgb="FFFF0000"/>
        </patternFill>
      </fill>
    </dxf>
    <dxf>
      <fill>
        <patternFill>
          <bgColor rgb="FF00FF00"/>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34998626667073579"/>
        </patternFill>
      </fill>
    </dxf>
    <dxf>
      <fill>
        <patternFill>
          <bgColor rgb="FFFF0000"/>
        </patternFill>
      </fill>
    </dxf>
    <dxf>
      <fill>
        <patternFill>
          <bgColor rgb="FF00FF00"/>
        </patternFill>
      </fill>
    </dxf>
    <dxf>
      <fill>
        <patternFill>
          <bgColor theme="0" tint="-0.34998626667073579"/>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theme="0" tint="-0.34998626667073579"/>
        </patternFill>
      </fill>
    </dxf>
    <dxf>
      <fill>
        <patternFill>
          <bgColor rgb="FF00FF00"/>
        </patternFill>
      </fill>
    </dxf>
    <dxf>
      <fill>
        <patternFill>
          <bgColor rgb="FFFF0000"/>
        </patternFill>
      </fill>
    </dxf>
    <dxf>
      <fill>
        <patternFill>
          <bgColor theme="0" tint="-0.34998626667073579"/>
        </patternFill>
      </fill>
    </dxf>
    <dxf>
      <fill>
        <patternFill>
          <bgColor rgb="FF00FF00"/>
        </patternFill>
      </fill>
    </dxf>
    <dxf>
      <fill>
        <patternFill>
          <bgColor rgb="FFFF0000"/>
        </patternFill>
      </fill>
    </dxf>
    <dxf>
      <fill>
        <patternFill>
          <bgColor theme="0" tint="-0.34998626667073579"/>
        </patternFill>
      </fill>
    </dxf>
    <dxf>
      <fill>
        <patternFill>
          <bgColor rgb="FFFF0000"/>
        </patternFill>
      </fill>
    </dxf>
    <dxf>
      <fill>
        <patternFill>
          <bgColor rgb="FF00FF00"/>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34998626667073579"/>
        </patternFill>
      </fill>
    </dxf>
    <dxf>
      <fill>
        <patternFill>
          <bgColor rgb="FFFF0000"/>
        </patternFill>
      </fill>
    </dxf>
    <dxf>
      <fill>
        <patternFill>
          <bgColor rgb="FF00FF00"/>
        </patternFill>
      </fill>
    </dxf>
    <dxf>
      <fill>
        <patternFill>
          <bgColor theme="0" tint="-0.34998626667073579"/>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theme="0" tint="-0.34998626667073579"/>
        </patternFill>
      </fill>
    </dxf>
    <dxf>
      <fill>
        <patternFill>
          <bgColor rgb="FF00FF00"/>
        </patternFill>
      </fill>
    </dxf>
    <dxf>
      <fill>
        <patternFill>
          <bgColor rgb="FFFF0000"/>
        </patternFill>
      </fill>
    </dxf>
    <dxf>
      <fill>
        <patternFill>
          <bgColor theme="0" tint="-0.34998626667073579"/>
        </patternFill>
      </fill>
    </dxf>
    <dxf>
      <fill>
        <patternFill>
          <bgColor rgb="FF00FF00"/>
        </patternFill>
      </fill>
    </dxf>
    <dxf>
      <fill>
        <patternFill>
          <bgColor rgb="FFFF0000"/>
        </patternFill>
      </fill>
    </dxf>
    <dxf>
      <fill>
        <patternFill>
          <bgColor theme="0" tint="-0.34998626667073579"/>
        </patternFill>
      </fill>
    </dxf>
    <dxf>
      <fill>
        <patternFill>
          <bgColor rgb="FFFF0000"/>
        </patternFill>
      </fill>
    </dxf>
    <dxf>
      <fill>
        <patternFill>
          <bgColor rgb="FF00FF00"/>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34998626667073579"/>
        </patternFill>
      </fill>
    </dxf>
    <dxf>
      <fill>
        <patternFill>
          <bgColor rgb="FFFF0000"/>
        </patternFill>
      </fill>
    </dxf>
    <dxf>
      <fill>
        <patternFill>
          <bgColor rgb="FF00FF00"/>
        </patternFill>
      </fill>
    </dxf>
    <dxf>
      <fill>
        <patternFill>
          <bgColor theme="0" tint="-0.34998626667073579"/>
        </patternFill>
      </fill>
    </dxf>
    <dxf>
      <fill>
        <patternFill>
          <bgColor rgb="FFFF0000"/>
        </patternFill>
      </fill>
    </dxf>
    <dxf>
      <fill>
        <patternFill>
          <bgColor rgb="FFFF0000"/>
        </patternFill>
      </fill>
    </dxf>
  </dxfs>
  <tableStyles count="0" defaultTableStyle="TableStyleMedium2" defaultPivotStyle="PivotStyleLight16"/>
  <colors>
    <mruColors>
      <color rgb="FF1F4E7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9"/>
  <sheetViews>
    <sheetView view="pageBreakPreview" zoomScale="130" zoomScaleNormal="100" zoomScaleSheetLayoutView="130" zoomScalePageLayoutView="120" workbookViewId="0">
      <selection activeCell="A12" sqref="A12:F49"/>
    </sheetView>
  </sheetViews>
  <sheetFormatPr defaultRowHeight="15" x14ac:dyDescent="0.25"/>
  <cols>
    <col min="1" max="1" width="26.140625" bestFit="1" customWidth="1"/>
    <col min="2" max="2" width="18.7109375" bestFit="1" customWidth="1"/>
    <col min="6" max="6" width="20.42578125" customWidth="1"/>
  </cols>
  <sheetData>
    <row r="1" spans="1:6" ht="18.75" customHeight="1" x14ac:dyDescent="0.25">
      <c r="A1" s="115" t="s">
        <v>112</v>
      </c>
      <c r="B1" s="116"/>
      <c r="C1" s="116"/>
      <c r="D1" s="116"/>
      <c r="E1" s="116"/>
      <c r="F1" s="117"/>
    </row>
    <row r="2" spans="1:6" x14ac:dyDescent="0.25">
      <c r="A2" s="12" t="s">
        <v>113</v>
      </c>
      <c r="B2" s="118" t="s">
        <v>113</v>
      </c>
      <c r="C2" s="118"/>
      <c r="D2" s="118"/>
      <c r="E2" s="118"/>
      <c r="F2" s="119"/>
    </row>
    <row r="3" spans="1:6" x14ac:dyDescent="0.25">
      <c r="A3" s="12" t="s">
        <v>114</v>
      </c>
      <c r="B3" s="118"/>
      <c r="C3" s="118"/>
      <c r="D3" s="118"/>
      <c r="E3" s="118"/>
      <c r="F3" s="119"/>
    </row>
    <row r="4" spans="1:6" x14ac:dyDescent="0.25">
      <c r="A4" s="13" t="s">
        <v>115</v>
      </c>
      <c r="B4" s="118"/>
      <c r="C4" s="118"/>
      <c r="D4" s="118"/>
      <c r="E4" s="118"/>
      <c r="F4" s="119"/>
    </row>
    <row r="5" spans="1:6" x14ac:dyDescent="0.25">
      <c r="A5" s="12" t="s">
        <v>116</v>
      </c>
      <c r="B5" s="118" t="s">
        <v>116</v>
      </c>
      <c r="C5" s="118"/>
      <c r="D5" s="118"/>
      <c r="E5" s="118"/>
      <c r="F5" s="119"/>
    </row>
    <row r="6" spans="1:6" x14ac:dyDescent="0.25">
      <c r="A6" s="12" t="s">
        <v>117</v>
      </c>
      <c r="B6" s="118" t="s">
        <v>130</v>
      </c>
      <c r="C6" s="118"/>
      <c r="D6" s="118"/>
      <c r="E6" s="118"/>
      <c r="F6" s="119"/>
    </row>
    <row r="7" spans="1:6" x14ac:dyDescent="0.25">
      <c r="A7" s="12" t="s">
        <v>118</v>
      </c>
      <c r="B7" s="8" t="s">
        <v>136</v>
      </c>
      <c r="C7" s="121">
        <v>0</v>
      </c>
      <c r="D7" s="121"/>
      <c r="E7" s="121"/>
      <c r="F7" s="122"/>
    </row>
    <row r="8" spans="1:6" x14ac:dyDescent="0.25">
      <c r="A8" s="9"/>
      <c r="B8" s="8" t="s">
        <v>135</v>
      </c>
      <c r="C8" s="121">
        <v>0</v>
      </c>
      <c r="D8" s="121"/>
      <c r="E8" s="121"/>
      <c r="F8" s="122"/>
    </row>
    <row r="9" spans="1:6" ht="15.75" thickBot="1" x14ac:dyDescent="0.3">
      <c r="A9" s="10"/>
      <c r="B9" s="11" t="s">
        <v>134</v>
      </c>
      <c r="C9" s="123">
        <v>0</v>
      </c>
      <c r="D9" s="123"/>
      <c r="E9" s="123"/>
      <c r="F9" s="124"/>
    </row>
    <row r="10" spans="1:6" ht="15.75" thickBot="1" x14ac:dyDescent="0.3">
      <c r="A10" s="120"/>
      <c r="B10" s="120"/>
      <c r="C10" s="120"/>
      <c r="D10" s="120"/>
      <c r="E10" s="120"/>
      <c r="F10" s="120"/>
    </row>
    <row r="11" spans="1:6" ht="15.75" x14ac:dyDescent="0.25">
      <c r="A11" s="106" t="s">
        <v>148</v>
      </c>
      <c r="B11" s="107"/>
      <c r="C11" s="107"/>
      <c r="D11" s="107"/>
      <c r="E11" s="107"/>
      <c r="F11" s="108"/>
    </row>
    <row r="12" spans="1:6" ht="15" customHeight="1" x14ac:dyDescent="0.25">
      <c r="A12" s="109" t="s">
        <v>149</v>
      </c>
      <c r="B12" s="110"/>
      <c r="C12" s="110"/>
      <c r="D12" s="110"/>
      <c r="E12" s="110"/>
      <c r="F12" s="111"/>
    </row>
    <row r="13" spans="1:6" x14ac:dyDescent="0.25">
      <c r="A13" s="109"/>
      <c r="B13" s="110"/>
      <c r="C13" s="110"/>
      <c r="D13" s="110"/>
      <c r="E13" s="110"/>
      <c r="F13" s="111"/>
    </row>
    <row r="14" spans="1:6" x14ac:dyDescent="0.25">
      <c r="A14" s="109"/>
      <c r="B14" s="110"/>
      <c r="C14" s="110"/>
      <c r="D14" s="110"/>
      <c r="E14" s="110"/>
      <c r="F14" s="111"/>
    </row>
    <row r="15" spans="1:6" x14ac:dyDescent="0.25">
      <c r="A15" s="109"/>
      <c r="B15" s="110"/>
      <c r="C15" s="110"/>
      <c r="D15" s="110"/>
      <c r="E15" s="110"/>
      <c r="F15" s="111"/>
    </row>
    <row r="16" spans="1:6" x14ac:dyDescent="0.25">
      <c r="A16" s="109"/>
      <c r="B16" s="110"/>
      <c r="C16" s="110"/>
      <c r="D16" s="110"/>
      <c r="E16" s="110"/>
      <c r="F16" s="111"/>
    </row>
    <row r="17" spans="1:6" x14ac:dyDescent="0.25">
      <c r="A17" s="109"/>
      <c r="B17" s="110"/>
      <c r="C17" s="110"/>
      <c r="D17" s="110"/>
      <c r="E17" s="110"/>
      <c r="F17" s="111"/>
    </row>
    <row r="18" spans="1:6" x14ac:dyDescent="0.25">
      <c r="A18" s="109"/>
      <c r="B18" s="110"/>
      <c r="C18" s="110"/>
      <c r="D18" s="110"/>
      <c r="E18" s="110"/>
      <c r="F18" s="111"/>
    </row>
    <row r="19" spans="1:6" x14ac:dyDescent="0.25">
      <c r="A19" s="109"/>
      <c r="B19" s="110"/>
      <c r="C19" s="110"/>
      <c r="D19" s="110"/>
      <c r="E19" s="110"/>
      <c r="F19" s="111"/>
    </row>
    <row r="20" spans="1:6" x14ac:dyDescent="0.25">
      <c r="A20" s="109"/>
      <c r="B20" s="110"/>
      <c r="C20" s="110"/>
      <c r="D20" s="110"/>
      <c r="E20" s="110"/>
      <c r="F20" s="111"/>
    </row>
    <row r="21" spans="1:6" x14ac:dyDescent="0.25">
      <c r="A21" s="109"/>
      <c r="B21" s="110"/>
      <c r="C21" s="110"/>
      <c r="D21" s="110"/>
      <c r="E21" s="110"/>
      <c r="F21" s="111"/>
    </row>
    <row r="22" spans="1:6" x14ac:dyDescent="0.25">
      <c r="A22" s="109"/>
      <c r="B22" s="110"/>
      <c r="C22" s="110"/>
      <c r="D22" s="110"/>
      <c r="E22" s="110"/>
      <c r="F22" s="111"/>
    </row>
    <row r="23" spans="1:6" x14ac:dyDescent="0.25">
      <c r="A23" s="109"/>
      <c r="B23" s="110"/>
      <c r="C23" s="110"/>
      <c r="D23" s="110"/>
      <c r="E23" s="110"/>
      <c r="F23" s="111"/>
    </row>
    <row r="24" spans="1:6" x14ac:dyDescent="0.25">
      <c r="A24" s="109"/>
      <c r="B24" s="110"/>
      <c r="C24" s="110"/>
      <c r="D24" s="110"/>
      <c r="E24" s="110"/>
      <c r="F24" s="111"/>
    </row>
    <row r="25" spans="1:6" x14ac:dyDescent="0.25">
      <c r="A25" s="109"/>
      <c r="B25" s="110"/>
      <c r="C25" s="110"/>
      <c r="D25" s="110"/>
      <c r="E25" s="110"/>
      <c r="F25" s="111"/>
    </row>
    <row r="26" spans="1:6" x14ac:dyDescent="0.25">
      <c r="A26" s="109"/>
      <c r="B26" s="110"/>
      <c r="C26" s="110"/>
      <c r="D26" s="110"/>
      <c r="E26" s="110"/>
      <c r="F26" s="111"/>
    </row>
    <row r="27" spans="1:6" x14ac:dyDescent="0.25">
      <c r="A27" s="109"/>
      <c r="B27" s="110"/>
      <c r="C27" s="110"/>
      <c r="D27" s="110"/>
      <c r="E27" s="110"/>
      <c r="F27" s="111"/>
    </row>
    <row r="28" spans="1:6" x14ac:dyDescent="0.25">
      <c r="A28" s="109"/>
      <c r="B28" s="110"/>
      <c r="C28" s="110"/>
      <c r="D28" s="110"/>
      <c r="E28" s="110"/>
      <c r="F28" s="111"/>
    </row>
    <row r="29" spans="1:6" x14ac:dyDescent="0.25">
      <c r="A29" s="109"/>
      <c r="B29" s="110"/>
      <c r="C29" s="110"/>
      <c r="D29" s="110"/>
      <c r="E29" s="110"/>
      <c r="F29" s="111"/>
    </row>
    <row r="30" spans="1:6" x14ac:dyDescent="0.25">
      <c r="A30" s="109"/>
      <c r="B30" s="110"/>
      <c r="C30" s="110"/>
      <c r="D30" s="110"/>
      <c r="E30" s="110"/>
      <c r="F30" s="111"/>
    </row>
    <row r="31" spans="1:6" x14ac:dyDescent="0.25">
      <c r="A31" s="109"/>
      <c r="B31" s="110"/>
      <c r="C31" s="110"/>
      <c r="D31" s="110"/>
      <c r="E31" s="110"/>
      <c r="F31" s="111"/>
    </row>
    <row r="32" spans="1:6" x14ac:dyDescent="0.25">
      <c r="A32" s="109"/>
      <c r="B32" s="110"/>
      <c r="C32" s="110"/>
      <c r="D32" s="110"/>
      <c r="E32" s="110"/>
      <c r="F32" s="111"/>
    </row>
    <row r="33" spans="1:6" x14ac:dyDescent="0.25">
      <c r="A33" s="109"/>
      <c r="B33" s="110"/>
      <c r="C33" s="110"/>
      <c r="D33" s="110"/>
      <c r="E33" s="110"/>
      <c r="F33" s="111"/>
    </row>
    <row r="34" spans="1:6" x14ac:dyDescent="0.25">
      <c r="A34" s="109"/>
      <c r="B34" s="110"/>
      <c r="C34" s="110"/>
      <c r="D34" s="110"/>
      <c r="E34" s="110"/>
      <c r="F34" s="111"/>
    </row>
    <row r="35" spans="1:6" x14ac:dyDescent="0.25">
      <c r="A35" s="109"/>
      <c r="B35" s="110"/>
      <c r="C35" s="110"/>
      <c r="D35" s="110"/>
      <c r="E35" s="110"/>
      <c r="F35" s="111"/>
    </row>
    <row r="36" spans="1:6" x14ac:dyDescent="0.25">
      <c r="A36" s="109"/>
      <c r="B36" s="110"/>
      <c r="C36" s="110"/>
      <c r="D36" s="110"/>
      <c r="E36" s="110"/>
      <c r="F36" s="111"/>
    </row>
    <row r="37" spans="1:6" x14ac:dyDescent="0.25">
      <c r="A37" s="109"/>
      <c r="B37" s="110"/>
      <c r="C37" s="110"/>
      <c r="D37" s="110"/>
      <c r="E37" s="110"/>
      <c r="F37" s="111"/>
    </row>
    <row r="38" spans="1:6" x14ac:dyDescent="0.25">
      <c r="A38" s="109"/>
      <c r="B38" s="110"/>
      <c r="C38" s="110"/>
      <c r="D38" s="110"/>
      <c r="E38" s="110"/>
      <c r="F38" s="111"/>
    </row>
    <row r="39" spans="1:6" x14ac:dyDescent="0.25">
      <c r="A39" s="109"/>
      <c r="B39" s="110"/>
      <c r="C39" s="110"/>
      <c r="D39" s="110"/>
      <c r="E39" s="110"/>
      <c r="F39" s="111"/>
    </row>
    <row r="40" spans="1:6" x14ac:dyDescent="0.25">
      <c r="A40" s="109"/>
      <c r="B40" s="110"/>
      <c r="C40" s="110"/>
      <c r="D40" s="110"/>
      <c r="E40" s="110"/>
      <c r="F40" s="111"/>
    </row>
    <row r="41" spans="1:6" x14ac:dyDescent="0.25">
      <c r="A41" s="109"/>
      <c r="B41" s="110"/>
      <c r="C41" s="110"/>
      <c r="D41" s="110"/>
      <c r="E41" s="110"/>
      <c r="F41" s="111"/>
    </row>
    <row r="42" spans="1:6" x14ac:dyDescent="0.25">
      <c r="A42" s="109"/>
      <c r="B42" s="110"/>
      <c r="C42" s="110"/>
      <c r="D42" s="110"/>
      <c r="E42" s="110"/>
      <c r="F42" s="111"/>
    </row>
    <row r="43" spans="1:6" x14ac:dyDescent="0.25">
      <c r="A43" s="109"/>
      <c r="B43" s="110"/>
      <c r="C43" s="110"/>
      <c r="D43" s="110"/>
      <c r="E43" s="110"/>
      <c r="F43" s="111"/>
    </row>
    <row r="44" spans="1:6" x14ac:dyDescent="0.25">
      <c r="A44" s="109"/>
      <c r="B44" s="110"/>
      <c r="C44" s="110"/>
      <c r="D44" s="110"/>
      <c r="E44" s="110"/>
      <c r="F44" s="111"/>
    </row>
    <row r="45" spans="1:6" x14ac:dyDescent="0.25">
      <c r="A45" s="109"/>
      <c r="B45" s="110"/>
      <c r="C45" s="110"/>
      <c r="D45" s="110"/>
      <c r="E45" s="110"/>
      <c r="F45" s="111"/>
    </row>
    <row r="46" spans="1:6" x14ac:dyDescent="0.25">
      <c r="A46" s="109"/>
      <c r="B46" s="110"/>
      <c r="C46" s="110"/>
      <c r="D46" s="110"/>
      <c r="E46" s="110"/>
      <c r="F46" s="111"/>
    </row>
    <row r="47" spans="1:6" x14ac:dyDescent="0.25">
      <c r="A47" s="109"/>
      <c r="B47" s="110"/>
      <c r="C47" s="110"/>
      <c r="D47" s="110"/>
      <c r="E47" s="110"/>
      <c r="F47" s="111"/>
    </row>
    <row r="48" spans="1:6" x14ac:dyDescent="0.25">
      <c r="A48" s="109"/>
      <c r="B48" s="110"/>
      <c r="C48" s="110"/>
      <c r="D48" s="110"/>
      <c r="E48" s="110"/>
      <c r="F48" s="111"/>
    </row>
    <row r="49" spans="1:6" ht="15.75" thickBot="1" x14ac:dyDescent="0.3">
      <c r="A49" s="112"/>
      <c r="B49" s="113"/>
      <c r="C49" s="113"/>
      <c r="D49" s="113"/>
      <c r="E49" s="113"/>
      <c r="F49" s="114"/>
    </row>
  </sheetData>
  <sheetProtection algorithmName="SHA-512" hashValue="3jEcUHjciKAh84P3Rfhj0RxLx3T+adbsUJn7fCsnZb0OChKhO/9DtGEouTKTwpLuby0hv5Rffj8jW7+V9k3ilQ==" saltValue="nIkSgp8rkTB3rRPiLqD98A==" spinCount="100000" sheet="1" objects="1" scenarios="1"/>
  <mergeCells count="12">
    <mergeCell ref="A11:F11"/>
    <mergeCell ref="A12:F49"/>
    <mergeCell ref="A1:F1"/>
    <mergeCell ref="B2:F2"/>
    <mergeCell ref="B3:F3"/>
    <mergeCell ref="B4:F4"/>
    <mergeCell ref="A10:F10"/>
    <mergeCell ref="B5:F5"/>
    <mergeCell ref="B6:F6"/>
    <mergeCell ref="C7:F7"/>
    <mergeCell ref="C8:F8"/>
    <mergeCell ref="C9:F9"/>
  </mergeCells>
  <pageMargins left="0.25" right="0.25" top="0.75" bottom="0.75" header="0.3" footer="0.3"/>
  <pageSetup paperSize="9" orientation="portrait" verticalDpi="9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Sheet6!$C$1:$C$12</xm:f>
          </x14:formula1>
          <xm:sqref>B5:F5</xm:sqref>
        </x14:dataValidation>
        <x14:dataValidation type="list" allowBlank="1" showInputMessage="1" showErrorMessage="1" xr:uid="{00000000-0002-0000-0000-000001000000}">
          <x14:formula1>
            <xm:f>Sheet6!$E$1:$E$4</xm:f>
          </x14:formula1>
          <xm:sqref>B6:F6</xm:sqref>
        </x14:dataValidation>
        <x14:dataValidation type="list" allowBlank="1" showInputMessage="1" showErrorMessage="1" xr:uid="{00000000-0002-0000-0000-000002000000}">
          <x14:formula1>
            <xm:f>Sheet6!$G$1:$G$15</xm:f>
          </x14:formula1>
          <xm:sqref>B2:F2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18"/>
  <sheetViews>
    <sheetView workbookViewId="0">
      <selection activeCell="L68" sqref="L68"/>
    </sheetView>
  </sheetViews>
  <sheetFormatPr defaultRowHeight="15.75" x14ac:dyDescent="0.25"/>
  <cols>
    <col min="1" max="1" width="2.7109375" style="22" customWidth="1"/>
    <col min="2" max="2" width="7.7109375" style="22" customWidth="1"/>
    <col min="3" max="3" width="39.42578125" style="22" customWidth="1"/>
    <col min="4" max="9" width="13.140625" style="22" customWidth="1"/>
    <col min="10" max="16384" width="9.140625" style="22"/>
  </cols>
  <sheetData>
    <row r="2" spans="2:9" ht="18.75" x14ac:dyDescent="0.25">
      <c r="B2" s="128" t="s">
        <v>155</v>
      </c>
      <c r="C2" s="128"/>
      <c r="D2" s="128"/>
      <c r="E2" s="128"/>
      <c r="F2" s="128"/>
      <c r="G2" s="128"/>
      <c r="H2" s="128"/>
      <c r="I2" s="128"/>
    </row>
    <row r="3" spans="2:9" ht="24.75" customHeight="1" x14ac:dyDescent="0.25">
      <c r="B3" s="129" t="s">
        <v>61</v>
      </c>
      <c r="C3" s="129"/>
      <c r="D3" s="129"/>
      <c r="E3" s="129"/>
      <c r="F3" s="129" t="s">
        <v>182</v>
      </c>
      <c r="G3" s="129"/>
      <c r="H3" s="129" t="s">
        <v>183</v>
      </c>
      <c r="I3" s="129"/>
    </row>
    <row r="4" spans="2:9" x14ac:dyDescent="0.25">
      <c r="B4" s="130" t="s">
        <v>62</v>
      </c>
      <c r="C4" s="130"/>
      <c r="D4" s="130"/>
      <c r="E4" s="130"/>
      <c r="F4" s="131">
        <v>0.35</v>
      </c>
      <c r="G4" s="131"/>
      <c r="H4" s="131">
        <v>0.37</v>
      </c>
      <c r="I4" s="131"/>
    </row>
    <row r="5" spans="2:9" x14ac:dyDescent="0.25">
      <c r="B5" s="130" t="s">
        <v>48</v>
      </c>
      <c r="C5" s="130"/>
      <c r="D5" s="130"/>
      <c r="E5" s="130"/>
      <c r="F5" s="131">
        <v>0.37</v>
      </c>
      <c r="G5" s="131"/>
      <c r="H5" s="131">
        <v>0.38</v>
      </c>
      <c r="I5" s="131"/>
    </row>
    <row r="6" spans="2:9" x14ac:dyDescent="0.25">
      <c r="B6" s="130" t="s">
        <v>49</v>
      </c>
      <c r="C6" s="130"/>
      <c r="D6" s="130"/>
      <c r="E6" s="130"/>
      <c r="F6" s="132">
        <v>4720</v>
      </c>
      <c r="G6" s="132"/>
      <c r="H6" s="132">
        <v>4750</v>
      </c>
      <c r="I6" s="132"/>
    </row>
    <row r="7" spans="2:9" x14ac:dyDescent="0.25">
      <c r="B7" s="130" t="s">
        <v>50</v>
      </c>
      <c r="C7" s="130"/>
      <c r="D7" s="130"/>
      <c r="E7" s="130"/>
      <c r="F7" s="131">
        <v>0.25</v>
      </c>
      <c r="G7" s="131"/>
      <c r="H7" s="131">
        <v>0.27</v>
      </c>
      <c r="I7" s="131"/>
    </row>
    <row r="8" spans="2:9" x14ac:dyDescent="0.25">
      <c r="B8" s="130" t="s">
        <v>51</v>
      </c>
      <c r="C8" s="130"/>
      <c r="D8" s="130"/>
      <c r="E8" s="130"/>
      <c r="F8" s="131">
        <v>0.24</v>
      </c>
      <c r="G8" s="131"/>
      <c r="H8" s="131">
        <v>0.25</v>
      </c>
      <c r="I8" s="131"/>
    </row>
    <row r="9" spans="2:9" x14ac:dyDescent="0.25">
      <c r="B9" s="130" t="s">
        <v>52</v>
      </c>
      <c r="C9" s="130"/>
      <c r="D9" s="130"/>
      <c r="E9" s="130"/>
      <c r="F9" s="130" t="s">
        <v>53</v>
      </c>
      <c r="G9" s="130"/>
      <c r="H9" s="130" t="s">
        <v>53</v>
      </c>
      <c r="I9" s="130"/>
    </row>
    <row r="10" spans="2:9" x14ac:dyDescent="0.25">
      <c r="B10" s="130" t="s">
        <v>63</v>
      </c>
      <c r="C10" s="130"/>
      <c r="D10" s="130"/>
      <c r="E10" s="130"/>
      <c r="F10" s="130"/>
      <c r="G10" s="130"/>
      <c r="H10" s="130"/>
      <c r="I10" s="130"/>
    </row>
    <row r="12" spans="2:9" ht="18.75" x14ac:dyDescent="0.25">
      <c r="B12" s="140" t="s">
        <v>156</v>
      </c>
      <c r="C12" s="140"/>
      <c r="D12" s="140"/>
      <c r="E12" s="140"/>
      <c r="F12" s="140"/>
      <c r="G12" s="140"/>
      <c r="H12" s="140"/>
      <c r="I12" s="140"/>
    </row>
    <row r="13" spans="2:9" ht="47.25" x14ac:dyDescent="0.25">
      <c r="B13" s="139" t="s">
        <v>54</v>
      </c>
      <c r="C13" s="139"/>
      <c r="D13" s="30" t="s">
        <v>55</v>
      </c>
      <c r="E13" s="30" t="s">
        <v>56</v>
      </c>
      <c r="F13" s="30" t="s">
        <v>57</v>
      </c>
      <c r="G13" s="30" t="s">
        <v>184</v>
      </c>
      <c r="H13" s="139" t="s">
        <v>58</v>
      </c>
      <c r="I13" s="139"/>
    </row>
    <row r="14" spans="2:9" x14ac:dyDescent="0.25">
      <c r="B14" s="25">
        <v>1</v>
      </c>
      <c r="C14" s="25" t="s">
        <v>47</v>
      </c>
      <c r="D14" s="23">
        <v>0.35</v>
      </c>
      <c r="E14" s="96"/>
      <c r="F14" s="97"/>
      <c r="G14" s="96"/>
      <c r="H14" s="135"/>
      <c r="I14" s="136"/>
    </row>
    <row r="15" spans="2:9" x14ac:dyDescent="0.25">
      <c r="B15" s="25">
        <v>2</v>
      </c>
      <c r="C15" s="25" t="s">
        <v>48</v>
      </c>
      <c r="D15" s="23">
        <v>0.37</v>
      </c>
      <c r="E15" s="96"/>
      <c r="F15" s="97"/>
      <c r="G15" s="96"/>
      <c r="H15" s="135"/>
      <c r="I15" s="136"/>
    </row>
    <row r="16" spans="2:9" ht="31.5" x14ac:dyDescent="0.25">
      <c r="B16" s="25">
        <v>3</v>
      </c>
      <c r="C16" s="25" t="s">
        <v>49</v>
      </c>
      <c r="D16" s="24">
        <v>4720</v>
      </c>
      <c r="E16" s="98"/>
      <c r="F16" s="99"/>
      <c r="G16" s="98"/>
      <c r="H16" s="135"/>
      <c r="I16" s="136"/>
    </row>
    <row r="17" spans="2:9" x14ac:dyDescent="0.25">
      <c r="B17" s="25">
        <v>4</v>
      </c>
      <c r="C17" s="25" t="s">
        <v>50</v>
      </c>
      <c r="D17" s="23">
        <v>0.25</v>
      </c>
      <c r="E17" s="96"/>
      <c r="F17" s="97"/>
      <c r="G17" s="96"/>
      <c r="H17" s="135"/>
      <c r="I17" s="136"/>
    </row>
    <row r="18" spans="2:9" x14ac:dyDescent="0.25">
      <c r="B18" s="25">
        <v>5</v>
      </c>
      <c r="C18" s="25" t="s">
        <v>51</v>
      </c>
      <c r="D18" s="23">
        <v>0.24</v>
      </c>
      <c r="E18" s="96"/>
      <c r="F18" s="97"/>
      <c r="G18" s="96"/>
      <c r="H18" s="135"/>
      <c r="I18" s="136"/>
    </row>
    <row r="19" spans="2:9" x14ac:dyDescent="0.25">
      <c r="B19" s="25">
        <v>6</v>
      </c>
      <c r="C19" s="25" t="s">
        <v>52</v>
      </c>
      <c r="D19" s="25" t="s">
        <v>53</v>
      </c>
      <c r="E19" s="21"/>
      <c r="F19" s="29" t="s">
        <v>53</v>
      </c>
      <c r="G19" s="21" t="s">
        <v>53</v>
      </c>
      <c r="H19" s="137" t="s">
        <v>53</v>
      </c>
      <c r="I19" s="138"/>
    </row>
    <row r="20" spans="2:9" x14ac:dyDescent="0.25">
      <c r="B20" s="134" t="s">
        <v>59</v>
      </c>
      <c r="C20" s="134"/>
      <c r="D20" s="134"/>
      <c r="E20" s="134"/>
      <c r="F20" s="134"/>
      <c r="G20" s="134"/>
      <c r="H20" s="134"/>
      <c r="I20" s="134"/>
    </row>
    <row r="21" spans="2:9" ht="15.75" customHeight="1" x14ac:dyDescent="0.25">
      <c r="B21" s="134" t="s">
        <v>60</v>
      </c>
      <c r="C21" s="134"/>
      <c r="D21" s="134"/>
      <c r="E21" s="134"/>
      <c r="F21" s="134"/>
      <c r="G21" s="134"/>
      <c r="H21" s="134"/>
      <c r="I21" s="134"/>
    </row>
    <row r="22" spans="2:9" x14ac:dyDescent="0.25">
      <c r="B22" s="134" t="s">
        <v>167</v>
      </c>
      <c r="C22" s="134"/>
      <c r="D22" s="134"/>
      <c r="E22" s="134"/>
      <c r="F22" s="134"/>
      <c r="G22" s="134"/>
      <c r="H22" s="134"/>
      <c r="I22" s="134"/>
    </row>
    <row r="24" spans="2:9" ht="18.75" x14ac:dyDescent="0.25">
      <c r="B24" s="128" t="s">
        <v>157</v>
      </c>
      <c r="C24" s="128"/>
      <c r="D24" s="128"/>
      <c r="E24" s="128"/>
      <c r="F24" s="128"/>
      <c r="G24" s="128"/>
      <c r="H24" s="128"/>
      <c r="I24" s="128"/>
    </row>
    <row r="25" spans="2:9" ht="18.75" x14ac:dyDescent="0.25">
      <c r="B25" s="128" t="s">
        <v>64</v>
      </c>
      <c r="C25" s="128"/>
      <c r="D25" s="128"/>
      <c r="E25" s="128"/>
      <c r="F25" s="128"/>
      <c r="G25" s="128"/>
      <c r="H25" s="128"/>
      <c r="I25" s="128"/>
    </row>
    <row r="26" spans="2:9" x14ac:dyDescent="0.25">
      <c r="B26" s="129" t="s">
        <v>65</v>
      </c>
      <c r="C26" s="129"/>
      <c r="D26" s="129" t="s">
        <v>73</v>
      </c>
      <c r="E26" s="129"/>
      <c r="F26" s="129" t="s">
        <v>74</v>
      </c>
      <c r="G26" s="129"/>
      <c r="H26" s="129" t="s">
        <v>73</v>
      </c>
      <c r="I26" s="129"/>
    </row>
    <row r="27" spans="2:9" x14ac:dyDescent="0.25">
      <c r="B27" s="130" t="s">
        <v>66</v>
      </c>
      <c r="C27" s="130"/>
      <c r="D27" s="133">
        <v>0.1</v>
      </c>
      <c r="E27" s="133"/>
      <c r="F27" s="130" t="s">
        <v>66</v>
      </c>
      <c r="G27" s="130"/>
      <c r="H27" s="133">
        <v>0.17</v>
      </c>
      <c r="I27" s="133"/>
    </row>
    <row r="28" spans="2:9" x14ac:dyDescent="0.25">
      <c r="B28" s="130" t="s">
        <v>67</v>
      </c>
      <c r="C28" s="130"/>
      <c r="D28" s="133">
        <v>0.19</v>
      </c>
      <c r="E28" s="133"/>
      <c r="F28" s="130" t="s">
        <v>67</v>
      </c>
      <c r="G28" s="130"/>
      <c r="H28" s="133">
        <v>0.2</v>
      </c>
      <c r="I28" s="133"/>
    </row>
    <row r="29" spans="2:9" x14ac:dyDescent="0.25">
      <c r="B29" s="130" t="s">
        <v>68</v>
      </c>
      <c r="C29" s="130"/>
      <c r="D29" s="133">
        <v>0.25</v>
      </c>
      <c r="E29" s="133"/>
      <c r="F29" s="130" t="s">
        <v>68</v>
      </c>
      <c r="G29" s="130"/>
      <c r="H29" s="133">
        <v>0.2</v>
      </c>
      <c r="I29" s="133"/>
    </row>
    <row r="30" spans="2:9" x14ac:dyDescent="0.25">
      <c r="B30" s="130" t="s">
        <v>69</v>
      </c>
      <c r="C30" s="130"/>
      <c r="D30" s="133">
        <v>0.28999999999999998</v>
      </c>
      <c r="E30" s="133"/>
      <c r="F30" s="130" t="s">
        <v>69</v>
      </c>
      <c r="G30" s="130"/>
      <c r="H30" s="133">
        <v>0.24</v>
      </c>
      <c r="I30" s="133"/>
    </row>
    <row r="31" spans="2:9" x14ac:dyDescent="0.25">
      <c r="B31" s="130" t="s">
        <v>70</v>
      </c>
      <c r="C31" s="130"/>
      <c r="D31" s="133">
        <v>0.41</v>
      </c>
      <c r="E31" s="133"/>
      <c r="F31" s="130" t="s">
        <v>70</v>
      </c>
      <c r="G31" s="130"/>
      <c r="H31" s="133">
        <v>0.23</v>
      </c>
      <c r="I31" s="133"/>
    </row>
    <row r="32" spans="2:9" x14ac:dyDescent="0.25">
      <c r="B32" s="130" t="s">
        <v>71</v>
      </c>
      <c r="C32" s="130"/>
      <c r="D32" s="133">
        <v>0.41</v>
      </c>
      <c r="E32" s="133"/>
      <c r="F32" s="130" t="s">
        <v>71</v>
      </c>
      <c r="G32" s="130"/>
      <c r="H32" s="133">
        <v>0.1</v>
      </c>
      <c r="I32" s="133"/>
    </row>
    <row r="33" spans="2:9" x14ac:dyDescent="0.25">
      <c r="B33" s="130" t="s">
        <v>72</v>
      </c>
      <c r="C33" s="130"/>
      <c r="D33" s="133">
        <v>0.24</v>
      </c>
      <c r="E33" s="133"/>
      <c r="F33" s="130" t="s">
        <v>72</v>
      </c>
      <c r="G33" s="130"/>
      <c r="H33" s="133">
        <v>0.19</v>
      </c>
      <c r="I33" s="133"/>
    </row>
    <row r="34" spans="2:9" x14ac:dyDescent="0.25">
      <c r="B34" s="143" t="s">
        <v>75</v>
      </c>
      <c r="C34" s="143"/>
      <c r="D34" s="143"/>
      <c r="E34" s="143"/>
      <c r="F34" s="143"/>
      <c r="G34" s="143"/>
      <c r="H34" s="143"/>
      <c r="I34" s="143"/>
    </row>
    <row r="35" spans="2:9" x14ac:dyDescent="0.25">
      <c r="B35" s="143" t="s">
        <v>76</v>
      </c>
      <c r="C35" s="143"/>
      <c r="D35" s="143"/>
      <c r="E35" s="143"/>
      <c r="F35" s="143"/>
      <c r="G35" s="143"/>
      <c r="H35" s="143"/>
      <c r="I35" s="143"/>
    </row>
    <row r="37" spans="2:9" ht="18.75" x14ac:dyDescent="0.25">
      <c r="B37" s="125" t="s">
        <v>173</v>
      </c>
      <c r="C37" s="125"/>
      <c r="D37" s="125"/>
      <c r="E37" s="125"/>
      <c r="F37" s="125"/>
      <c r="G37" s="125"/>
      <c r="H37" s="125"/>
      <c r="I37" s="125"/>
    </row>
    <row r="38" spans="2:9" ht="28.5" customHeight="1" x14ac:dyDescent="0.25">
      <c r="B38" s="144" t="s">
        <v>77</v>
      </c>
      <c r="C38" s="145"/>
      <c r="D38" s="141" t="s">
        <v>73</v>
      </c>
      <c r="E38" s="139" t="s">
        <v>56</v>
      </c>
      <c r="F38" s="139" t="s">
        <v>57</v>
      </c>
      <c r="G38" s="139" t="str">
        <f>G13</f>
        <v>PY2021 Outcome Data</v>
      </c>
      <c r="H38" s="139" t="s">
        <v>58</v>
      </c>
      <c r="I38" s="139"/>
    </row>
    <row r="39" spans="2:9" ht="28.5" customHeight="1" x14ac:dyDescent="0.25">
      <c r="B39" s="146"/>
      <c r="C39" s="147"/>
      <c r="D39" s="142"/>
      <c r="E39" s="142"/>
      <c r="F39" s="142"/>
      <c r="G39" s="142"/>
      <c r="H39" s="142"/>
      <c r="I39" s="142"/>
    </row>
    <row r="40" spans="2:9" x14ac:dyDescent="0.25">
      <c r="B40" s="25">
        <v>1</v>
      </c>
      <c r="C40" s="26" t="s">
        <v>66</v>
      </c>
      <c r="D40" s="27">
        <f>D27</f>
        <v>0.1</v>
      </c>
      <c r="E40" s="96"/>
      <c r="F40" s="97"/>
      <c r="G40" s="96"/>
      <c r="H40" s="135"/>
      <c r="I40" s="136"/>
    </row>
    <row r="41" spans="2:9" x14ac:dyDescent="0.25">
      <c r="B41" s="25">
        <v>2</v>
      </c>
      <c r="C41" s="26" t="s">
        <v>67</v>
      </c>
      <c r="D41" s="27">
        <f t="shared" ref="D41:D46" si="0">D28</f>
        <v>0.19</v>
      </c>
      <c r="E41" s="96"/>
      <c r="F41" s="97"/>
      <c r="G41" s="96"/>
      <c r="H41" s="135"/>
      <c r="I41" s="136"/>
    </row>
    <row r="42" spans="2:9" x14ac:dyDescent="0.25">
      <c r="B42" s="25">
        <v>3</v>
      </c>
      <c r="C42" s="26" t="s">
        <v>68</v>
      </c>
      <c r="D42" s="27">
        <f t="shared" si="0"/>
        <v>0.25</v>
      </c>
      <c r="E42" s="96"/>
      <c r="F42" s="97"/>
      <c r="G42" s="96"/>
      <c r="H42" s="135"/>
      <c r="I42" s="136"/>
    </row>
    <row r="43" spans="2:9" x14ac:dyDescent="0.25">
      <c r="B43" s="25">
        <v>4</v>
      </c>
      <c r="C43" s="26" t="s">
        <v>78</v>
      </c>
      <c r="D43" s="27">
        <f t="shared" si="0"/>
        <v>0.28999999999999998</v>
      </c>
      <c r="E43" s="96"/>
      <c r="F43" s="97"/>
      <c r="G43" s="96"/>
      <c r="H43" s="135"/>
      <c r="I43" s="136"/>
    </row>
    <row r="44" spans="2:9" x14ac:dyDescent="0.25">
      <c r="B44" s="25">
        <v>5</v>
      </c>
      <c r="C44" s="26" t="s">
        <v>70</v>
      </c>
      <c r="D44" s="27">
        <f t="shared" si="0"/>
        <v>0.41</v>
      </c>
      <c r="E44" s="96"/>
      <c r="F44" s="97"/>
      <c r="G44" s="96"/>
      <c r="H44" s="135"/>
      <c r="I44" s="136"/>
    </row>
    <row r="45" spans="2:9" x14ac:dyDescent="0.25">
      <c r="B45" s="25">
        <v>6</v>
      </c>
      <c r="C45" s="26" t="s">
        <v>71</v>
      </c>
      <c r="D45" s="27">
        <f t="shared" si="0"/>
        <v>0.41</v>
      </c>
      <c r="E45" s="96"/>
      <c r="F45" s="97"/>
      <c r="G45" s="96"/>
      <c r="H45" s="135"/>
      <c r="I45" s="136"/>
    </row>
    <row r="46" spans="2:9" x14ac:dyDescent="0.25">
      <c r="B46" s="25">
        <v>7</v>
      </c>
      <c r="C46" s="26" t="s">
        <v>79</v>
      </c>
      <c r="D46" s="27">
        <f t="shared" si="0"/>
        <v>0.24</v>
      </c>
      <c r="E46" s="96"/>
      <c r="F46" s="97"/>
      <c r="G46" s="96"/>
      <c r="H46" s="135"/>
      <c r="I46" s="136"/>
    </row>
    <row r="47" spans="2:9" x14ac:dyDescent="0.25">
      <c r="B47" s="134" t="s">
        <v>59</v>
      </c>
      <c r="C47" s="134"/>
      <c r="D47" s="134"/>
      <c r="E47" s="134"/>
      <c r="F47" s="134"/>
      <c r="G47" s="134"/>
      <c r="H47" s="134"/>
      <c r="I47" s="134"/>
    </row>
    <row r="49" spans="2:9" ht="18.75" x14ac:dyDescent="0.25">
      <c r="B49" s="125" t="s">
        <v>174</v>
      </c>
      <c r="C49" s="125"/>
      <c r="D49" s="125"/>
      <c r="E49" s="125"/>
      <c r="F49" s="125"/>
      <c r="G49" s="125"/>
      <c r="H49" s="125"/>
      <c r="I49" s="125"/>
    </row>
    <row r="50" spans="2:9" ht="28.5" customHeight="1" x14ac:dyDescent="0.25">
      <c r="B50" s="144" t="s">
        <v>77</v>
      </c>
      <c r="C50" s="145"/>
      <c r="D50" s="141" t="s">
        <v>73</v>
      </c>
      <c r="E50" s="139" t="s">
        <v>56</v>
      </c>
      <c r="F50" s="139" t="s">
        <v>57</v>
      </c>
      <c r="G50" s="139" t="str">
        <f>G13</f>
        <v>PY2021 Outcome Data</v>
      </c>
      <c r="H50" s="139" t="s">
        <v>58</v>
      </c>
      <c r="I50" s="139"/>
    </row>
    <row r="51" spans="2:9" ht="28.5" customHeight="1" x14ac:dyDescent="0.25">
      <c r="B51" s="146"/>
      <c r="C51" s="147"/>
      <c r="D51" s="142"/>
      <c r="E51" s="142"/>
      <c r="F51" s="142"/>
      <c r="G51" s="142"/>
      <c r="H51" s="142"/>
      <c r="I51" s="142"/>
    </row>
    <row r="52" spans="2:9" x14ac:dyDescent="0.25">
      <c r="B52" s="25">
        <v>1</v>
      </c>
      <c r="C52" s="28" t="s">
        <v>66</v>
      </c>
      <c r="D52" s="27">
        <f>H27</f>
        <v>0.17</v>
      </c>
      <c r="E52" s="100"/>
      <c r="F52" s="97"/>
      <c r="G52" s="96"/>
      <c r="H52" s="135"/>
      <c r="I52" s="136"/>
    </row>
    <row r="53" spans="2:9" x14ac:dyDescent="0.25">
      <c r="B53" s="25">
        <v>2</v>
      </c>
      <c r="C53" s="28" t="s">
        <v>67</v>
      </c>
      <c r="D53" s="27">
        <f t="shared" ref="D53:D58" si="1">H28</f>
        <v>0.2</v>
      </c>
      <c r="E53" s="100"/>
      <c r="F53" s="97"/>
      <c r="G53" s="96"/>
      <c r="H53" s="135"/>
      <c r="I53" s="136"/>
    </row>
    <row r="54" spans="2:9" x14ac:dyDescent="0.25">
      <c r="B54" s="25">
        <v>3</v>
      </c>
      <c r="C54" s="28" t="s">
        <v>68</v>
      </c>
      <c r="D54" s="27">
        <f t="shared" si="1"/>
        <v>0.2</v>
      </c>
      <c r="E54" s="100"/>
      <c r="F54" s="97"/>
      <c r="G54" s="96"/>
      <c r="H54" s="135"/>
      <c r="I54" s="136"/>
    </row>
    <row r="55" spans="2:9" x14ac:dyDescent="0.25">
      <c r="B55" s="25">
        <v>4</v>
      </c>
      <c r="C55" s="28" t="s">
        <v>78</v>
      </c>
      <c r="D55" s="27">
        <f t="shared" si="1"/>
        <v>0.24</v>
      </c>
      <c r="E55" s="100"/>
      <c r="F55" s="97"/>
      <c r="G55" s="96"/>
      <c r="H55" s="135"/>
      <c r="I55" s="136"/>
    </row>
    <row r="56" spans="2:9" x14ac:dyDescent="0.25">
      <c r="B56" s="25">
        <v>5</v>
      </c>
      <c r="C56" s="28" t="s">
        <v>70</v>
      </c>
      <c r="D56" s="27">
        <f t="shared" si="1"/>
        <v>0.23</v>
      </c>
      <c r="E56" s="100"/>
      <c r="F56" s="97"/>
      <c r="G56" s="96"/>
      <c r="H56" s="135"/>
      <c r="I56" s="136"/>
    </row>
    <row r="57" spans="2:9" x14ac:dyDescent="0.25">
      <c r="B57" s="25">
        <v>6</v>
      </c>
      <c r="C57" s="28" t="s">
        <v>71</v>
      </c>
      <c r="D57" s="27">
        <f t="shared" si="1"/>
        <v>0.1</v>
      </c>
      <c r="E57" s="100"/>
      <c r="F57" s="97"/>
      <c r="G57" s="96"/>
      <c r="H57" s="135"/>
      <c r="I57" s="136"/>
    </row>
    <row r="58" spans="2:9" x14ac:dyDescent="0.25">
      <c r="B58" s="25">
        <v>7</v>
      </c>
      <c r="C58" s="28" t="s">
        <v>79</v>
      </c>
      <c r="D58" s="27">
        <f t="shared" si="1"/>
        <v>0.19</v>
      </c>
      <c r="E58" s="100"/>
      <c r="F58" s="97"/>
      <c r="G58" s="96"/>
      <c r="H58" s="135"/>
      <c r="I58" s="136"/>
    </row>
    <row r="59" spans="2:9" x14ac:dyDescent="0.25">
      <c r="B59" s="134" t="s">
        <v>59</v>
      </c>
      <c r="C59" s="134"/>
      <c r="D59" s="148"/>
      <c r="E59" s="134"/>
      <c r="F59" s="134"/>
      <c r="G59" s="134"/>
      <c r="H59" s="134"/>
      <c r="I59" s="134"/>
    </row>
    <row r="61" spans="2:9" ht="18.75" x14ac:dyDescent="0.25">
      <c r="B61" s="125" t="s">
        <v>158</v>
      </c>
      <c r="C61" s="125"/>
      <c r="D61" s="125"/>
      <c r="E61" s="125"/>
      <c r="F61" s="125"/>
      <c r="G61" s="125"/>
      <c r="H61" s="125"/>
      <c r="I61" s="125"/>
    </row>
    <row r="62" spans="2:9" ht="56.25" customHeight="1" x14ac:dyDescent="0.25">
      <c r="B62" s="139"/>
      <c r="C62" s="139"/>
      <c r="D62" s="139"/>
      <c r="E62" s="88" t="s">
        <v>166</v>
      </c>
      <c r="F62" s="30" t="s">
        <v>178</v>
      </c>
      <c r="G62" s="30" t="str">
        <f>G13</f>
        <v>PY2021 Outcome Data</v>
      </c>
      <c r="H62" s="139" t="s">
        <v>80</v>
      </c>
      <c r="I62" s="139"/>
    </row>
    <row r="63" spans="2:9" x14ac:dyDescent="0.25">
      <c r="B63" s="25">
        <v>1</v>
      </c>
      <c r="C63" s="149" t="s">
        <v>159</v>
      </c>
      <c r="D63" s="150"/>
      <c r="E63" s="21"/>
      <c r="F63" s="29"/>
      <c r="G63" s="21"/>
      <c r="H63" s="135"/>
      <c r="I63" s="136"/>
    </row>
    <row r="64" spans="2:9" x14ac:dyDescent="0.25">
      <c r="B64" s="25">
        <v>2</v>
      </c>
      <c r="C64" s="149" t="s">
        <v>160</v>
      </c>
      <c r="D64" s="150"/>
      <c r="E64" s="21"/>
      <c r="F64" s="29"/>
      <c r="G64" s="21"/>
      <c r="H64" s="101"/>
      <c r="I64" s="102"/>
    </row>
    <row r="65" spans="2:9" x14ac:dyDescent="0.25">
      <c r="B65" s="25">
        <v>3</v>
      </c>
      <c r="C65" s="149" t="s">
        <v>81</v>
      </c>
      <c r="D65" s="150"/>
      <c r="E65" s="21"/>
      <c r="F65" s="29"/>
      <c r="G65" s="21"/>
      <c r="H65" s="135"/>
      <c r="I65" s="136"/>
    </row>
    <row r="66" spans="2:9" x14ac:dyDescent="0.25">
      <c r="B66" s="25">
        <v>4</v>
      </c>
      <c r="C66" s="149" t="s">
        <v>82</v>
      </c>
      <c r="D66" s="150"/>
      <c r="E66" s="21"/>
      <c r="F66" s="29"/>
      <c r="G66" s="21"/>
      <c r="H66" s="135"/>
      <c r="I66" s="136"/>
    </row>
    <row r="67" spans="2:9" x14ac:dyDescent="0.25">
      <c r="B67" s="25">
        <v>5</v>
      </c>
      <c r="C67" s="149" t="s">
        <v>83</v>
      </c>
      <c r="D67" s="150"/>
      <c r="E67" s="21"/>
      <c r="F67" s="29"/>
      <c r="G67" s="21"/>
      <c r="H67" s="135"/>
      <c r="I67" s="136"/>
    </row>
    <row r="68" spans="2:9" x14ac:dyDescent="0.25">
      <c r="B68" s="25">
        <v>6</v>
      </c>
      <c r="C68" s="149" t="s">
        <v>84</v>
      </c>
      <c r="D68" s="150"/>
      <c r="E68" s="21"/>
      <c r="F68" s="29"/>
      <c r="G68" s="21"/>
      <c r="H68" s="135"/>
      <c r="I68" s="136"/>
    </row>
    <row r="69" spans="2:9" x14ac:dyDescent="0.25">
      <c r="B69" s="134" t="s">
        <v>164</v>
      </c>
      <c r="C69" s="134"/>
      <c r="D69" s="134"/>
      <c r="E69" s="134"/>
      <c r="F69" s="134"/>
      <c r="G69" s="134"/>
      <c r="H69" s="134"/>
      <c r="I69" s="134"/>
    </row>
    <row r="70" spans="2:9" x14ac:dyDescent="0.25">
      <c r="B70" s="134" t="s">
        <v>165</v>
      </c>
      <c r="C70" s="134"/>
      <c r="D70" s="134"/>
      <c r="E70" s="134"/>
      <c r="F70" s="134"/>
      <c r="G70" s="134"/>
      <c r="H70" s="134"/>
      <c r="I70" s="134"/>
    </row>
    <row r="71" spans="2:9" x14ac:dyDescent="0.25">
      <c r="B71" s="134" t="s">
        <v>163</v>
      </c>
      <c r="C71" s="134"/>
      <c r="D71" s="134"/>
      <c r="E71" s="134"/>
      <c r="F71" s="134"/>
      <c r="G71" s="134"/>
      <c r="H71" s="134"/>
      <c r="I71" s="134"/>
    </row>
    <row r="72" spans="2:9" x14ac:dyDescent="0.25">
      <c r="B72" s="134" t="s">
        <v>187</v>
      </c>
      <c r="C72" s="134"/>
      <c r="D72" s="134"/>
      <c r="E72" s="134"/>
      <c r="F72" s="134"/>
      <c r="G72" s="134"/>
      <c r="H72" s="134"/>
      <c r="I72" s="134"/>
    </row>
    <row r="73" spans="2:9" x14ac:dyDescent="0.25">
      <c r="B73" s="134" t="s">
        <v>162</v>
      </c>
      <c r="C73" s="134"/>
      <c r="D73" s="134"/>
      <c r="E73" s="134"/>
      <c r="F73" s="134"/>
      <c r="G73" s="134"/>
      <c r="H73" s="134"/>
      <c r="I73" s="134"/>
    </row>
    <row r="74" spans="2:9" x14ac:dyDescent="0.25">
      <c r="B74" s="134" t="s">
        <v>161</v>
      </c>
      <c r="C74" s="134"/>
      <c r="D74" s="134"/>
      <c r="E74" s="134"/>
      <c r="F74" s="134"/>
      <c r="G74" s="134"/>
      <c r="H74" s="134"/>
      <c r="I74" s="134"/>
    </row>
    <row r="76" spans="2:9" ht="18.75" x14ac:dyDescent="0.25">
      <c r="B76" s="125" t="s">
        <v>154</v>
      </c>
      <c r="C76" s="125"/>
      <c r="D76" s="125"/>
      <c r="E76" s="125"/>
      <c r="F76" s="125"/>
      <c r="G76" s="125"/>
      <c r="H76" s="125"/>
      <c r="I76" s="125"/>
    </row>
    <row r="77" spans="2:9" x14ac:dyDescent="0.25">
      <c r="B77" s="126"/>
      <c r="C77" s="126"/>
      <c r="D77" s="126"/>
      <c r="E77" s="126"/>
      <c r="F77" s="126"/>
      <c r="G77" s="126"/>
      <c r="H77" s="126"/>
      <c r="I77" s="126"/>
    </row>
    <row r="78" spans="2:9" x14ac:dyDescent="0.25">
      <c r="B78" s="127"/>
      <c r="C78" s="127"/>
      <c r="D78" s="127"/>
      <c r="E78" s="127"/>
      <c r="F78" s="127"/>
      <c r="G78" s="127"/>
      <c r="H78" s="127"/>
      <c r="I78" s="127"/>
    </row>
    <row r="79" spans="2:9" x14ac:dyDescent="0.25">
      <c r="B79" s="127"/>
      <c r="C79" s="127"/>
      <c r="D79" s="127"/>
      <c r="E79" s="127"/>
      <c r="F79" s="127"/>
      <c r="G79" s="127"/>
      <c r="H79" s="127"/>
      <c r="I79" s="127"/>
    </row>
    <row r="80" spans="2:9" x14ac:dyDescent="0.25">
      <c r="B80" s="127"/>
      <c r="C80" s="127"/>
      <c r="D80" s="127"/>
      <c r="E80" s="127"/>
      <c r="F80" s="127"/>
      <c r="G80" s="127"/>
      <c r="H80" s="127"/>
      <c r="I80" s="127"/>
    </row>
    <row r="81" spans="2:9" x14ac:dyDescent="0.25">
      <c r="B81" s="127"/>
      <c r="C81" s="127"/>
      <c r="D81" s="127"/>
      <c r="E81" s="127"/>
      <c r="F81" s="127"/>
      <c r="G81" s="127"/>
      <c r="H81" s="127"/>
      <c r="I81" s="127"/>
    </row>
    <row r="82" spans="2:9" x14ac:dyDescent="0.25">
      <c r="B82" s="127"/>
      <c r="C82" s="127"/>
      <c r="D82" s="127"/>
      <c r="E82" s="127"/>
      <c r="F82" s="127"/>
      <c r="G82" s="127"/>
      <c r="H82" s="127"/>
      <c r="I82" s="127"/>
    </row>
    <row r="83" spans="2:9" x14ac:dyDescent="0.25">
      <c r="B83" s="127"/>
      <c r="C83" s="127"/>
      <c r="D83" s="127"/>
      <c r="E83" s="127"/>
      <c r="F83" s="127"/>
      <c r="G83" s="127"/>
      <c r="H83" s="127"/>
      <c r="I83" s="127"/>
    </row>
    <row r="84" spans="2:9" x14ac:dyDescent="0.25">
      <c r="B84" s="127"/>
      <c r="C84" s="127"/>
      <c r="D84" s="127"/>
      <c r="E84" s="127"/>
      <c r="F84" s="127"/>
      <c r="G84" s="127"/>
      <c r="H84" s="127"/>
      <c r="I84" s="127"/>
    </row>
    <row r="85" spans="2:9" x14ac:dyDescent="0.25">
      <c r="B85" s="127"/>
      <c r="C85" s="127"/>
      <c r="D85" s="127"/>
      <c r="E85" s="127"/>
      <c r="F85" s="127"/>
      <c r="G85" s="127"/>
      <c r="H85" s="127"/>
      <c r="I85" s="127"/>
    </row>
    <row r="86" spans="2:9" x14ac:dyDescent="0.25">
      <c r="B86" s="127"/>
      <c r="C86" s="127"/>
      <c r="D86" s="127"/>
      <c r="E86" s="127"/>
      <c r="F86" s="127"/>
      <c r="G86" s="127"/>
      <c r="H86" s="127"/>
      <c r="I86" s="127"/>
    </row>
    <row r="87" spans="2:9" x14ac:dyDescent="0.25">
      <c r="B87" s="127"/>
      <c r="C87" s="127"/>
      <c r="D87" s="127"/>
      <c r="E87" s="127"/>
      <c r="F87" s="127"/>
      <c r="G87" s="127"/>
      <c r="H87" s="127"/>
      <c r="I87" s="127"/>
    </row>
    <row r="88" spans="2:9" x14ac:dyDescent="0.25">
      <c r="B88" s="127"/>
      <c r="C88" s="127"/>
      <c r="D88" s="127"/>
      <c r="E88" s="127"/>
      <c r="F88" s="127"/>
      <c r="G88" s="127"/>
      <c r="H88" s="127"/>
      <c r="I88" s="127"/>
    </row>
    <row r="89" spans="2:9" x14ac:dyDescent="0.25">
      <c r="B89" s="127"/>
      <c r="C89" s="127"/>
      <c r="D89" s="127"/>
      <c r="E89" s="127"/>
      <c r="F89" s="127"/>
      <c r="G89" s="127"/>
      <c r="H89" s="127"/>
      <c r="I89" s="127"/>
    </row>
    <row r="90" spans="2:9" x14ac:dyDescent="0.25">
      <c r="B90" s="127"/>
      <c r="C90" s="127"/>
      <c r="D90" s="127"/>
      <c r="E90" s="127"/>
      <c r="F90" s="127"/>
      <c r="G90" s="127"/>
      <c r="H90" s="127"/>
      <c r="I90" s="127"/>
    </row>
    <row r="91" spans="2:9" x14ac:dyDescent="0.25">
      <c r="B91" s="127"/>
      <c r="C91" s="127"/>
      <c r="D91" s="127"/>
      <c r="E91" s="127"/>
      <c r="F91" s="127"/>
      <c r="G91" s="127"/>
      <c r="H91" s="127"/>
      <c r="I91" s="127"/>
    </row>
    <row r="92" spans="2:9" x14ac:dyDescent="0.25">
      <c r="B92" s="127"/>
      <c r="C92" s="127"/>
      <c r="D92" s="127"/>
      <c r="E92" s="127"/>
      <c r="F92" s="127"/>
      <c r="G92" s="127"/>
      <c r="H92" s="127"/>
      <c r="I92" s="127"/>
    </row>
    <row r="93" spans="2:9" x14ac:dyDescent="0.25">
      <c r="B93" s="127"/>
      <c r="C93" s="127"/>
      <c r="D93" s="127"/>
      <c r="E93" s="127"/>
      <c r="F93" s="127"/>
      <c r="G93" s="127"/>
      <c r="H93" s="127"/>
      <c r="I93" s="127"/>
    </row>
    <row r="94" spans="2:9" x14ac:dyDescent="0.25">
      <c r="B94" s="127"/>
      <c r="C94" s="127"/>
      <c r="D94" s="127"/>
      <c r="E94" s="127"/>
      <c r="F94" s="127"/>
      <c r="G94" s="127"/>
      <c r="H94" s="127"/>
      <c r="I94" s="127"/>
    </row>
    <row r="95" spans="2:9" x14ac:dyDescent="0.25">
      <c r="B95" s="127"/>
      <c r="C95" s="127"/>
      <c r="D95" s="127"/>
      <c r="E95" s="127"/>
      <c r="F95" s="127"/>
      <c r="G95" s="127"/>
      <c r="H95" s="127"/>
      <c r="I95" s="127"/>
    </row>
    <row r="96" spans="2:9" x14ac:dyDescent="0.25">
      <c r="B96" s="127"/>
      <c r="C96" s="127"/>
      <c r="D96" s="127"/>
      <c r="E96" s="127"/>
      <c r="F96" s="127"/>
      <c r="G96" s="127"/>
      <c r="H96" s="127"/>
      <c r="I96" s="127"/>
    </row>
    <row r="97" spans="2:9" x14ac:dyDescent="0.25">
      <c r="B97" s="127"/>
      <c r="C97" s="127"/>
      <c r="D97" s="127"/>
      <c r="E97" s="127"/>
      <c r="F97" s="127"/>
      <c r="G97" s="127"/>
      <c r="H97" s="127"/>
      <c r="I97" s="127"/>
    </row>
    <row r="98" spans="2:9" x14ac:dyDescent="0.25">
      <c r="B98" s="127"/>
      <c r="C98" s="127"/>
      <c r="D98" s="127"/>
      <c r="E98" s="127"/>
      <c r="F98" s="127"/>
      <c r="G98" s="127"/>
      <c r="H98" s="127"/>
      <c r="I98" s="127"/>
    </row>
    <row r="99" spans="2:9" x14ac:dyDescent="0.25">
      <c r="B99" s="127"/>
      <c r="C99" s="127"/>
      <c r="D99" s="127"/>
      <c r="E99" s="127"/>
      <c r="F99" s="127"/>
      <c r="G99" s="127"/>
      <c r="H99" s="127"/>
      <c r="I99" s="127"/>
    </row>
    <row r="100" spans="2:9" x14ac:dyDescent="0.25">
      <c r="B100" s="127"/>
      <c r="C100" s="127"/>
      <c r="D100" s="127"/>
      <c r="E100" s="127"/>
      <c r="F100" s="127"/>
      <c r="G100" s="127"/>
      <c r="H100" s="127"/>
      <c r="I100" s="127"/>
    </row>
    <row r="101" spans="2:9" x14ac:dyDescent="0.25">
      <c r="B101" s="127"/>
      <c r="C101" s="127"/>
      <c r="D101" s="127"/>
      <c r="E101" s="127"/>
      <c r="F101" s="127"/>
      <c r="G101" s="127"/>
      <c r="H101" s="127"/>
      <c r="I101" s="127"/>
    </row>
    <row r="102" spans="2:9" x14ac:dyDescent="0.25">
      <c r="B102" s="127"/>
      <c r="C102" s="127"/>
      <c r="D102" s="127"/>
      <c r="E102" s="127"/>
      <c r="F102" s="127"/>
      <c r="G102" s="127"/>
      <c r="H102" s="127"/>
      <c r="I102" s="127"/>
    </row>
    <row r="103" spans="2:9" x14ac:dyDescent="0.25">
      <c r="B103" s="127"/>
      <c r="C103" s="127"/>
      <c r="D103" s="127"/>
      <c r="E103" s="127"/>
      <c r="F103" s="127"/>
      <c r="G103" s="127"/>
      <c r="H103" s="127"/>
      <c r="I103" s="127"/>
    </row>
    <row r="104" spans="2:9" x14ac:dyDescent="0.25">
      <c r="B104" s="127"/>
      <c r="C104" s="127"/>
      <c r="D104" s="127"/>
      <c r="E104" s="127"/>
      <c r="F104" s="127"/>
      <c r="G104" s="127"/>
      <c r="H104" s="127"/>
      <c r="I104" s="127"/>
    </row>
    <row r="105" spans="2:9" x14ac:dyDescent="0.25">
      <c r="B105" s="127"/>
      <c r="C105" s="127"/>
      <c r="D105" s="127"/>
      <c r="E105" s="127"/>
      <c r="F105" s="127"/>
      <c r="G105" s="127"/>
      <c r="H105" s="127"/>
      <c r="I105" s="127"/>
    </row>
    <row r="106" spans="2:9" x14ac:dyDescent="0.25">
      <c r="B106" s="127"/>
      <c r="C106" s="127"/>
      <c r="D106" s="127"/>
      <c r="E106" s="127"/>
      <c r="F106" s="127"/>
      <c r="G106" s="127"/>
      <c r="H106" s="127"/>
      <c r="I106" s="127"/>
    </row>
    <row r="107" spans="2:9" x14ac:dyDescent="0.25">
      <c r="B107" s="127"/>
      <c r="C107" s="127"/>
      <c r="D107" s="127"/>
      <c r="E107" s="127"/>
      <c r="F107" s="127"/>
      <c r="G107" s="127"/>
      <c r="H107" s="127"/>
      <c r="I107" s="127"/>
    </row>
    <row r="108" spans="2:9" x14ac:dyDescent="0.25">
      <c r="B108" s="127"/>
      <c r="C108" s="127"/>
      <c r="D108" s="127"/>
      <c r="E108" s="127"/>
      <c r="F108" s="127"/>
      <c r="G108" s="127"/>
      <c r="H108" s="127"/>
      <c r="I108" s="127"/>
    </row>
    <row r="109" spans="2:9" x14ac:dyDescent="0.25">
      <c r="B109" s="127"/>
      <c r="C109" s="127"/>
      <c r="D109" s="127"/>
      <c r="E109" s="127"/>
      <c r="F109" s="127"/>
      <c r="G109" s="127"/>
      <c r="H109" s="127"/>
      <c r="I109" s="127"/>
    </row>
    <row r="110" spans="2:9" x14ac:dyDescent="0.25">
      <c r="B110" s="127"/>
      <c r="C110" s="127"/>
      <c r="D110" s="127"/>
      <c r="E110" s="127"/>
      <c r="F110" s="127"/>
      <c r="G110" s="127"/>
      <c r="H110" s="127"/>
      <c r="I110" s="127"/>
    </row>
    <row r="111" spans="2:9" x14ac:dyDescent="0.25">
      <c r="B111" s="127"/>
      <c r="C111" s="127"/>
      <c r="D111" s="127"/>
      <c r="E111" s="127"/>
      <c r="F111" s="127"/>
      <c r="G111" s="127"/>
      <c r="H111" s="127"/>
      <c r="I111" s="127"/>
    </row>
    <row r="112" spans="2:9" x14ac:dyDescent="0.25">
      <c r="B112" s="127"/>
      <c r="C112" s="127"/>
      <c r="D112" s="127"/>
      <c r="E112" s="127"/>
      <c r="F112" s="127"/>
      <c r="G112" s="127"/>
      <c r="H112" s="127"/>
      <c r="I112" s="127"/>
    </row>
    <row r="113" spans="2:9" x14ac:dyDescent="0.25">
      <c r="B113" s="127"/>
      <c r="C113" s="127"/>
      <c r="D113" s="127"/>
      <c r="E113" s="127"/>
      <c r="F113" s="127"/>
      <c r="G113" s="127"/>
      <c r="H113" s="127"/>
      <c r="I113" s="127"/>
    </row>
    <row r="114" spans="2:9" x14ac:dyDescent="0.25">
      <c r="B114" s="127"/>
      <c r="C114" s="127"/>
      <c r="D114" s="127"/>
      <c r="E114" s="127"/>
      <c r="F114" s="127"/>
      <c r="G114" s="127"/>
      <c r="H114" s="127"/>
      <c r="I114" s="127"/>
    </row>
    <row r="115" spans="2:9" x14ac:dyDescent="0.25">
      <c r="B115" s="127"/>
      <c r="C115" s="127"/>
      <c r="D115" s="127"/>
      <c r="E115" s="127"/>
      <c r="F115" s="127"/>
      <c r="G115" s="127"/>
      <c r="H115" s="127"/>
      <c r="I115" s="127"/>
    </row>
    <row r="116" spans="2:9" x14ac:dyDescent="0.25">
      <c r="B116" s="127"/>
      <c r="C116" s="127"/>
      <c r="D116" s="127"/>
      <c r="E116" s="127"/>
      <c r="F116" s="127"/>
      <c r="G116" s="127"/>
      <c r="H116" s="127"/>
      <c r="I116" s="127"/>
    </row>
    <row r="117" spans="2:9" x14ac:dyDescent="0.25">
      <c r="B117" s="127"/>
      <c r="C117" s="127"/>
      <c r="D117" s="127"/>
      <c r="E117" s="127"/>
      <c r="F117" s="127"/>
      <c r="G117" s="127"/>
      <c r="H117" s="127"/>
      <c r="I117" s="127"/>
    </row>
    <row r="118" spans="2:9" x14ac:dyDescent="0.25">
      <c r="B118" s="127"/>
      <c r="C118" s="127"/>
      <c r="D118" s="127"/>
      <c r="E118" s="127"/>
      <c r="F118" s="127"/>
      <c r="G118" s="127"/>
      <c r="H118" s="127"/>
      <c r="I118" s="127"/>
    </row>
  </sheetData>
  <sheetProtection algorithmName="SHA-512" hashValue="mut4hSIvQVCm2LW5CFbdBZUzR73dl8wtbwovhY8EH9USGozIG8H4vteMPYy54GvJ9qwuf3mmOyGSki6oI4fPEw==" saltValue="GXLhxwT0oGGZoDWDgvXiDg==" spinCount="100000" sheet="1" objects="1" scenarios="1"/>
  <mergeCells count="123">
    <mergeCell ref="B69:I69"/>
    <mergeCell ref="C64:D64"/>
    <mergeCell ref="B70:I70"/>
    <mergeCell ref="B71:I71"/>
    <mergeCell ref="B72:I72"/>
    <mergeCell ref="B73:I73"/>
    <mergeCell ref="B74:I74"/>
    <mergeCell ref="C66:D66"/>
    <mergeCell ref="C67:D67"/>
    <mergeCell ref="C68:D68"/>
    <mergeCell ref="H63:I63"/>
    <mergeCell ref="H65:I65"/>
    <mergeCell ref="H66:I66"/>
    <mergeCell ref="H67:I67"/>
    <mergeCell ref="H68:I68"/>
    <mergeCell ref="B62:D62"/>
    <mergeCell ref="H62:I62"/>
    <mergeCell ref="C63:D63"/>
    <mergeCell ref="C65:D65"/>
    <mergeCell ref="B59:I59"/>
    <mergeCell ref="H40:I40"/>
    <mergeCell ref="H41:I41"/>
    <mergeCell ref="H42:I42"/>
    <mergeCell ref="H43:I43"/>
    <mergeCell ref="H44:I44"/>
    <mergeCell ref="H45:I45"/>
    <mergeCell ref="H46:I46"/>
    <mergeCell ref="H52:I52"/>
    <mergeCell ref="H53:I53"/>
    <mergeCell ref="H54:I54"/>
    <mergeCell ref="H55:I55"/>
    <mergeCell ref="H56:I56"/>
    <mergeCell ref="H57:I57"/>
    <mergeCell ref="H58:I58"/>
    <mergeCell ref="B47:I47"/>
    <mergeCell ref="D50:D51"/>
    <mergeCell ref="E50:E51"/>
    <mergeCell ref="F50:F51"/>
    <mergeCell ref="G50:G51"/>
    <mergeCell ref="H50:I51"/>
    <mergeCell ref="B49:I49"/>
    <mergeCell ref="B50:C51"/>
    <mergeCell ref="D38:D39"/>
    <mergeCell ref="E38:E39"/>
    <mergeCell ref="F38:F39"/>
    <mergeCell ref="G38:G39"/>
    <mergeCell ref="F32:G32"/>
    <mergeCell ref="H32:I32"/>
    <mergeCell ref="F33:G33"/>
    <mergeCell ref="H33:I33"/>
    <mergeCell ref="H38:I39"/>
    <mergeCell ref="B35:I35"/>
    <mergeCell ref="D33:E33"/>
    <mergeCell ref="B37:I37"/>
    <mergeCell ref="B38:C39"/>
    <mergeCell ref="B34:I34"/>
    <mergeCell ref="B21:I21"/>
    <mergeCell ref="H14:I14"/>
    <mergeCell ref="H15:I15"/>
    <mergeCell ref="B13:C13"/>
    <mergeCell ref="B31:C31"/>
    <mergeCell ref="B32:C32"/>
    <mergeCell ref="B33:C33"/>
    <mergeCell ref="D26:E26"/>
    <mergeCell ref="D27:E27"/>
    <mergeCell ref="D28:E28"/>
    <mergeCell ref="D29:E29"/>
    <mergeCell ref="D30:E30"/>
    <mergeCell ref="D31:E31"/>
    <mergeCell ref="D32:E32"/>
    <mergeCell ref="B26:C26"/>
    <mergeCell ref="B27:C27"/>
    <mergeCell ref="B28:C28"/>
    <mergeCell ref="B29:C29"/>
    <mergeCell ref="B30:C30"/>
    <mergeCell ref="H9:I9"/>
    <mergeCell ref="F31:G31"/>
    <mergeCell ref="H31:I31"/>
    <mergeCell ref="F26:G26"/>
    <mergeCell ref="H26:I26"/>
    <mergeCell ref="F27:G27"/>
    <mergeCell ref="H27:I27"/>
    <mergeCell ref="F28:G28"/>
    <mergeCell ref="H28:I28"/>
    <mergeCell ref="B22:I22"/>
    <mergeCell ref="F29:G29"/>
    <mergeCell ref="H29:I29"/>
    <mergeCell ref="F30:G30"/>
    <mergeCell ref="H30:I30"/>
    <mergeCell ref="H16:I16"/>
    <mergeCell ref="H17:I17"/>
    <mergeCell ref="H18:I18"/>
    <mergeCell ref="H19:I19"/>
    <mergeCell ref="H13:I13"/>
    <mergeCell ref="B12:I12"/>
    <mergeCell ref="B10:I10"/>
    <mergeCell ref="B24:I24"/>
    <mergeCell ref="B25:I25"/>
    <mergeCell ref="B20:I20"/>
    <mergeCell ref="B76:I76"/>
    <mergeCell ref="B77:I118"/>
    <mergeCell ref="B61:I61"/>
    <mergeCell ref="B2:I2"/>
    <mergeCell ref="B3:E3"/>
    <mergeCell ref="B4:E4"/>
    <mergeCell ref="B5:E5"/>
    <mergeCell ref="B6:E6"/>
    <mergeCell ref="B7:E7"/>
    <mergeCell ref="B8:E8"/>
    <mergeCell ref="B9:E9"/>
    <mergeCell ref="F3:G3"/>
    <mergeCell ref="F4:G4"/>
    <mergeCell ref="F5:G5"/>
    <mergeCell ref="F6:G6"/>
    <mergeCell ref="F7:G7"/>
    <mergeCell ref="F8:G8"/>
    <mergeCell ref="F9:G9"/>
    <mergeCell ref="H3:I3"/>
    <mergeCell ref="H4:I4"/>
    <mergeCell ref="H5:I5"/>
    <mergeCell ref="H6:I6"/>
    <mergeCell ref="H7:I7"/>
    <mergeCell ref="H8:I8"/>
  </mergeCell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B34"/>
  <sheetViews>
    <sheetView workbookViewId="0">
      <pane ySplit="4" topLeftCell="A5" activePane="bottomLeft" state="frozen"/>
      <selection pane="bottomLeft" activeCell="F23" sqref="F23"/>
    </sheetView>
  </sheetViews>
  <sheetFormatPr defaultColWidth="9" defaultRowHeight="15" x14ac:dyDescent="0.25"/>
  <cols>
    <col min="1" max="1" width="2.7109375" style="31" customWidth="1"/>
    <col min="2" max="2" width="29.42578125" style="31" bestFit="1" customWidth="1"/>
    <col min="3" max="3" width="12" style="31" customWidth="1"/>
    <col min="4" max="4" width="12.5703125" style="31" customWidth="1"/>
    <col min="5" max="5" width="12.42578125" style="31" customWidth="1"/>
    <col min="6" max="6" width="12.140625" style="31" customWidth="1"/>
    <col min="7" max="7" width="13.42578125" style="31" customWidth="1"/>
    <col min="8" max="8" width="14.140625" style="31" bestFit="1" customWidth="1"/>
    <col min="9" max="9" width="13.28515625" style="31" customWidth="1"/>
    <col min="10" max="10" width="11.28515625" style="31" bestFit="1" customWidth="1"/>
    <col min="11" max="12" width="11.140625" style="31" customWidth="1"/>
    <col min="13" max="13" width="11.28515625" style="31" customWidth="1"/>
    <col min="14" max="14" width="9" style="31" customWidth="1"/>
    <col min="15" max="15" width="14.85546875" style="31" customWidth="1"/>
    <col min="16" max="16" width="9" style="31" customWidth="1"/>
    <col min="17" max="17" width="16.28515625" style="31" customWidth="1"/>
    <col min="18" max="20" width="9" style="31" customWidth="1"/>
    <col min="21" max="21" width="22.7109375" style="31" customWidth="1"/>
    <col min="22" max="22" width="9" style="31"/>
    <col min="23" max="23" width="12.5703125" style="31" bestFit="1" customWidth="1"/>
    <col min="24" max="16384" width="9" style="31"/>
  </cols>
  <sheetData>
    <row r="1" spans="2:28" ht="9.75" customHeight="1" thickBot="1" x14ac:dyDescent="0.3"/>
    <row r="2" spans="2:28" ht="21" thickBot="1" x14ac:dyDescent="0.3">
      <c r="B2" s="151" t="s">
        <v>185</v>
      </c>
      <c r="C2" s="152"/>
      <c r="D2" s="152"/>
      <c r="E2" s="152"/>
      <c r="F2" s="152"/>
      <c r="G2" s="152"/>
      <c r="H2" s="152"/>
      <c r="I2" s="152"/>
      <c r="J2" s="152"/>
      <c r="K2" s="152"/>
      <c r="L2" s="152"/>
      <c r="M2" s="153"/>
    </row>
    <row r="3" spans="2:28" ht="18" x14ac:dyDescent="0.25">
      <c r="B3" s="168" t="s">
        <v>46</v>
      </c>
      <c r="C3" s="170" t="s">
        <v>100</v>
      </c>
      <c r="D3" s="170"/>
      <c r="E3" s="170"/>
      <c r="F3" s="170"/>
      <c r="G3" s="170"/>
      <c r="H3" s="171"/>
      <c r="I3" s="174" t="s">
        <v>0</v>
      </c>
      <c r="J3" s="175"/>
      <c r="K3" s="180" t="s">
        <v>1</v>
      </c>
      <c r="L3" s="181"/>
      <c r="M3" s="182"/>
    </row>
    <row r="4" spans="2:28" ht="16.5" thickBot="1" x14ac:dyDescent="0.3">
      <c r="B4" s="169"/>
      <c r="C4" s="172"/>
      <c r="D4" s="172"/>
      <c r="E4" s="172"/>
      <c r="F4" s="172"/>
      <c r="G4" s="172"/>
      <c r="H4" s="173"/>
      <c r="I4" s="176" t="s">
        <v>150</v>
      </c>
      <c r="J4" s="177"/>
      <c r="K4" s="154">
        <v>44515</v>
      </c>
      <c r="L4" s="155"/>
      <c r="M4" s="156"/>
    </row>
    <row r="5" spans="2:28" ht="64.5" thickBot="1" x14ac:dyDescent="0.3">
      <c r="B5" s="32" t="s">
        <v>2</v>
      </c>
      <c r="C5" s="33" t="s">
        <v>3</v>
      </c>
      <c r="D5" s="33" t="s">
        <v>4</v>
      </c>
      <c r="E5" s="33" t="s">
        <v>5</v>
      </c>
      <c r="F5" s="33" t="s">
        <v>6</v>
      </c>
      <c r="G5" s="34" t="s">
        <v>7</v>
      </c>
      <c r="H5" s="34" t="s">
        <v>8</v>
      </c>
      <c r="I5" s="34" t="s">
        <v>9</v>
      </c>
      <c r="J5" s="34" t="s">
        <v>10</v>
      </c>
      <c r="K5" s="33" t="s">
        <v>11</v>
      </c>
      <c r="L5" s="35" t="s">
        <v>12</v>
      </c>
      <c r="M5" s="36" t="s">
        <v>101</v>
      </c>
    </row>
    <row r="6" spans="2:28" x14ac:dyDescent="0.25">
      <c r="B6" s="37" t="s">
        <v>13</v>
      </c>
      <c r="C6" s="38" t="s">
        <v>14</v>
      </c>
      <c r="D6" s="38" t="s">
        <v>15</v>
      </c>
      <c r="E6" s="38" t="s">
        <v>15</v>
      </c>
      <c r="F6" s="38" t="s">
        <v>15</v>
      </c>
      <c r="G6" s="38" t="s">
        <v>15</v>
      </c>
      <c r="H6" s="38" t="s">
        <v>15</v>
      </c>
      <c r="I6" s="38" t="s">
        <v>15</v>
      </c>
      <c r="J6" s="38" t="s">
        <v>15</v>
      </c>
      <c r="K6" s="38" t="s">
        <v>14</v>
      </c>
      <c r="L6" s="39" t="s">
        <v>14</v>
      </c>
      <c r="M6" s="40" t="s">
        <v>14</v>
      </c>
      <c r="N6" s="41"/>
    </row>
    <row r="7" spans="2:28" x14ac:dyDescent="0.25">
      <c r="B7" s="42" t="s">
        <v>16</v>
      </c>
      <c r="C7" s="43" t="str">
        <f>IFERROR(F7/E7, "")</f>
        <v/>
      </c>
      <c r="D7" s="7"/>
      <c r="E7" s="7"/>
      <c r="F7" s="7"/>
      <c r="G7" s="7"/>
      <c r="H7" s="7"/>
      <c r="I7" s="7"/>
      <c r="J7" s="44" t="str">
        <f>IFERROR(I7/D7, "")</f>
        <v/>
      </c>
      <c r="K7" s="45">
        <f>'Negotiated Perforance Indicator'!D27</f>
        <v>0.1</v>
      </c>
      <c r="L7" s="46" t="str">
        <f>IFERROR(C7/K7, "")</f>
        <v/>
      </c>
      <c r="M7" s="47">
        <f>'Negotiated Perforance Indicator'!F40</f>
        <v>0</v>
      </c>
      <c r="N7" s="41"/>
      <c r="O7" s="48"/>
      <c r="P7" s="49"/>
    </row>
    <row r="8" spans="2:28" x14ac:dyDescent="0.25">
      <c r="B8" s="42" t="s">
        <v>17</v>
      </c>
      <c r="C8" s="43" t="str">
        <f t="shared" ref="C8:C13" si="0">IFERROR(F8/E8, "")</f>
        <v/>
      </c>
      <c r="D8" s="7"/>
      <c r="E8" s="7"/>
      <c r="F8" s="7"/>
      <c r="G8" s="7"/>
      <c r="H8" s="7"/>
      <c r="I8" s="7"/>
      <c r="J8" s="44" t="str">
        <f t="shared" ref="J8:J13" si="1">IFERROR(I8/D8, "")</f>
        <v/>
      </c>
      <c r="K8" s="45">
        <f>'Negotiated Perforance Indicator'!D28</f>
        <v>0.19</v>
      </c>
      <c r="L8" s="46" t="str">
        <f t="shared" ref="L8:L11" si="2">IFERROR(C8/K8, "")</f>
        <v/>
      </c>
      <c r="M8" s="47">
        <f>'Negotiated Perforance Indicator'!F41</f>
        <v>0</v>
      </c>
      <c r="N8" s="41"/>
    </row>
    <row r="9" spans="2:28" x14ac:dyDescent="0.25">
      <c r="B9" s="42" t="s">
        <v>18</v>
      </c>
      <c r="C9" s="43" t="str">
        <f t="shared" si="0"/>
        <v/>
      </c>
      <c r="D9" s="7"/>
      <c r="E9" s="7"/>
      <c r="F9" s="7"/>
      <c r="G9" s="7"/>
      <c r="H9" s="7"/>
      <c r="I9" s="7"/>
      <c r="J9" s="44" t="str">
        <f t="shared" si="1"/>
        <v/>
      </c>
      <c r="K9" s="45">
        <f>'Negotiated Perforance Indicator'!D29</f>
        <v>0.25</v>
      </c>
      <c r="L9" s="46" t="str">
        <f t="shared" si="2"/>
        <v/>
      </c>
      <c r="M9" s="47">
        <f>'Negotiated Perforance Indicator'!F42</f>
        <v>0</v>
      </c>
      <c r="N9" s="41"/>
    </row>
    <row r="10" spans="2:28" x14ac:dyDescent="0.25">
      <c r="B10" s="42" t="s">
        <v>19</v>
      </c>
      <c r="C10" s="43" t="str">
        <f t="shared" si="0"/>
        <v/>
      </c>
      <c r="D10" s="7"/>
      <c r="E10" s="7"/>
      <c r="F10" s="7"/>
      <c r="G10" s="7"/>
      <c r="H10" s="7"/>
      <c r="I10" s="7"/>
      <c r="J10" s="44" t="str">
        <f>IFERROR(I10/D10, "")</f>
        <v/>
      </c>
      <c r="K10" s="45">
        <f>'Negotiated Perforance Indicator'!D30</f>
        <v>0.28999999999999998</v>
      </c>
      <c r="L10" s="46" t="str">
        <f t="shared" si="2"/>
        <v/>
      </c>
      <c r="M10" s="47">
        <f>'Negotiated Perforance Indicator'!F43</f>
        <v>0</v>
      </c>
      <c r="N10" s="41"/>
    </row>
    <row r="11" spans="2:28" x14ac:dyDescent="0.25">
      <c r="B11" s="42" t="s">
        <v>20</v>
      </c>
      <c r="C11" s="43" t="str">
        <f t="shared" si="0"/>
        <v/>
      </c>
      <c r="D11" s="7"/>
      <c r="E11" s="7"/>
      <c r="F11" s="7"/>
      <c r="G11" s="7"/>
      <c r="H11" s="7"/>
      <c r="I11" s="7"/>
      <c r="J11" s="44" t="str">
        <f>IFERROR(I11/D11, "")</f>
        <v/>
      </c>
      <c r="K11" s="45">
        <f>'Negotiated Perforance Indicator'!D31</f>
        <v>0.41</v>
      </c>
      <c r="L11" s="46" t="str">
        <f t="shared" si="2"/>
        <v/>
      </c>
      <c r="M11" s="47">
        <f>'Negotiated Perforance Indicator'!F44</f>
        <v>0</v>
      </c>
      <c r="N11" s="41"/>
    </row>
    <row r="12" spans="2:28" x14ac:dyDescent="0.25">
      <c r="B12" s="42" t="s">
        <v>21</v>
      </c>
      <c r="C12" s="43" t="str">
        <f t="shared" si="0"/>
        <v/>
      </c>
      <c r="D12" s="7"/>
      <c r="E12" s="7"/>
      <c r="F12" s="7"/>
      <c r="G12" s="7"/>
      <c r="H12" s="7"/>
      <c r="I12" s="7"/>
      <c r="J12" s="44" t="str">
        <f t="shared" si="1"/>
        <v/>
      </c>
      <c r="K12" s="45">
        <f>'Negotiated Perforance Indicator'!D32</f>
        <v>0.41</v>
      </c>
      <c r="L12" s="46" t="str">
        <f>IFERROR(C12/K12, "")</f>
        <v/>
      </c>
      <c r="M12" s="47">
        <f>'Negotiated Perforance Indicator'!F45</f>
        <v>0</v>
      </c>
      <c r="N12" s="41"/>
      <c r="R12" s="50"/>
    </row>
    <row r="13" spans="2:28" x14ac:dyDescent="0.25">
      <c r="B13" s="42" t="s">
        <v>22</v>
      </c>
      <c r="C13" s="43" t="str">
        <f t="shared" si="0"/>
        <v/>
      </c>
      <c r="D13" s="51">
        <f t="shared" ref="D13:F13" si="3">SUM(D7:D12)</f>
        <v>0</v>
      </c>
      <c r="E13" s="51">
        <f t="shared" si="3"/>
        <v>0</v>
      </c>
      <c r="F13" s="51">
        <f t="shared" si="3"/>
        <v>0</v>
      </c>
      <c r="G13" s="51">
        <f>SUM(G7:G12)</f>
        <v>0</v>
      </c>
      <c r="H13" s="51">
        <f>SUM(H7:H12)</f>
        <v>0</v>
      </c>
      <c r="I13" s="51">
        <f>SUM(I7:I12)</f>
        <v>0</v>
      </c>
      <c r="J13" s="44" t="str">
        <f t="shared" si="1"/>
        <v/>
      </c>
      <c r="K13" s="52">
        <f>'Negotiated Perforance Indicator'!D33</f>
        <v>0.24</v>
      </c>
      <c r="L13" s="53" t="str">
        <f>IFERROR(C13/K13, "")</f>
        <v/>
      </c>
      <c r="M13" s="54">
        <f>'Negotiated Perforance Indicator'!F46</f>
        <v>0</v>
      </c>
      <c r="N13" s="41"/>
      <c r="W13" s="41"/>
      <c r="X13" s="41"/>
      <c r="Y13" s="41"/>
      <c r="Z13" s="41"/>
      <c r="AA13" s="41"/>
      <c r="AB13" s="41"/>
    </row>
    <row r="14" spans="2:28" x14ac:dyDescent="0.25">
      <c r="B14" s="42" t="s">
        <v>23</v>
      </c>
      <c r="C14" s="43" t="str">
        <f>IFERROR(F14/E14,"")</f>
        <v/>
      </c>
      <c r="D14" s="7"/>
      <c r="E14" s="7"/>
      <c r="F14" s="7"/>
      <c r="G14" s="7"/>
      <c r="H14" s="7"/>
      <c r="I14" s="7"/>
      <c r="J14" s="44" t="str">
        <f>IFERROR(I14/D14,"")</f>
        <v/>
      </c>
      <c r="K14" s="45">
        <f>'Negotiated Perforance Indicator'!H27</f>
        <v>0.17</v>
      </c>
      <c r="L14" s="46" t="str">
        <f>IFERROR(C14/K14, "")</f>
        <v/>
      </c>
      <c r="M14" s="47">
        <f>'Negotiated Perforance Indicator'!F52</f>
        <v>0</v>
      </c>
      <c r="N14" s="41"/>
      <c r="W14" s="41"/>
      <c r="X14" s="41"/>
      <c r="Y14" s="41"/>
      <c r="Z14" s="41"/>
      <c r="AA14" s="41"/>
      <c r="AB14" s="41"/>
    </row>
    <row r="15" spans="2:28" x14ac:dyDescent="0.25">
      <c r="B15" s="42" t="s">
        <v>24</v>
      </c>
      <c r="C15" s="43" t="str">
        <f t="shared" ref="C15:C21" si="4">IFERROR(F15/E15,"")</f>
        <v/>
      </c>
      <c r="D15" s="7"/>
      <c r="E15" s="7"/>
      <c r="F15" s="7"/>
      <c r="G15" s="7"/>
      <c r="H15" s="7"/>
      <c r="I15" s="7"/>
      <c r="J15" s="44" t="str">
        <f t="shared" ref="J15:J20" si="5">IFERROR(I15/D15,"")</f>
        <v/>
      </c>
      <c r="K15" s="45">
        <f>'Negotiated Perforance Indicator'!H28</f>
        <v>0.2</v>
      </c>
      <c r="L15" s="46" t="str">
        <f t="shared" ref="L15:L21" si="6">IFERROR(C15/K15, "")</f>
        <v/>
      </c>
      <c r="M15" s="47">
        <f>'Negotiated Perforance Indicator'!F53</f>
        <v>0</v>
      </c>
      <c r="N15" s="41"/>
      <c r="W15" s="41"/>
      <c r="X15" s="41"/>
      <c r="Y15" s="41"/>
      <c r="Z15" s="41"/>
      <c r="AA15" s="41"/>
      <c r="AB15" s="41"/>
    </row>
    <row r="16" spans="2:28" x14ac:dyDescent="0.25">
      <c r="B16" s="42" t="s">
        <v>25</v>
      </c>
      <c r="C16" s="43" t="str">
        <f t="shared" si="4"/>
        <v/>
      </c>
      <c r="D16" s="7"/>
      <c r="E16" s="7"/>
      <c r="F16" s="7"/>
      <c r="G16" s="7"/>
      <c r="H16" s="7"/>
      <c r="I16" s="7"/>
      <c r="J16" s="44" t="str">
        <f t="shared" si="5"/>
        <v/>
      </c>
      <c r="K16" s="45">
        <f>'Negotiated Perforance Indicator'!H29</f>
        <v>0.2</v>
      </c>
      <c r="L16" s="46" t="str">
        <f t="shared" si="6"/>
        <v/>
      </c>
      <c r="M16" s="47">
        <f>'Negotiated Perforance Indicator'!F54</f>
        <v>0</v>
      </c>
      <c r="N16" s="41"/>
      <c r="R16" s="50"/>
      <c r="W16" s="41"/>
      <c r="X16" s="41"/>
      <c r="Y16" s="41"/>
      <c r="Z16" s="41"/>
      <c r="AA16" s="41"/>
      <c r="AB16" s="41"/>
    </row>
    <row r="17" spans="2:28" x14ac:dyDescent="0.25">
      <c r="B17" s="42" t="s">
        <v>26</v>
      </c>
      <c r="C17" s="43" t="str">
        <f t="shared" si="4"/>
        <v/>
      </c>
      <c r="D17" s="7"/>
      <c r="E17" s="7"/>
      <c r="F17" s="7"/>
      <c r="G17" s="7"/>
      <c r="H17" s="7"/>
      <c r="I17" s="7"/>
      <c r="J17" s="44" t="str">
        <f t="shared" si="5"/>
        <v/>
      </c>
      <c r="K17" s="45">
        <f>'Negotiated Perforance Indicator'!H30</f>
        <v>0.24</v>
      </c>
      <c r="L17" s="46" t="str">
        <f t="shared" si="6"/>
        <v/>
      </c>
      <c r="M17" s="47">
        <f>'Negotiated Perforance Indicator'!F55</f>
        <v>0</v>
      </c>
      <c r="N17" s="41"/>
      <c r="W17" s="41"/>
      <c r="X17" s="41"/>
      <c r="Y17" s="41"/>
      <c r="Z17" s="41"/>
      <c r="AA17" s="41"/>
      <c r="AB17" s="41"/>
    </row>
    <row r="18" spans="2:28" x14ac:dyDescent="0.25">
      <c r="B18" s="42" t="s">
        <v>27</v>
      </c>
      <c r="C18" s="43" t="str">
        <f t="shared" si="4"/>
        <v/>
      </c>
      <c r="D18" s="7"/>
      <c r="E18" s="7"/>
      <c r="F18" s="7"/>
      <c r="G18" s="7"/>
      <c r="H18" s="7"/>
      <c r="I18" s="7"/>
      <c r="J18" s="44" t="str">
        <f t="shared" si="5"/>
        <v/>
      </c>
      <c r="K18" s="45">
        <f>'Negotiated Perforance Indicator'!H31</f>
        <v>0.23</v>
      </c>
      <c r="L18" s="46" t="str">
        <f t="shared" si="6"/>
        <v/>
      </c>
      <c r="M18" s="47">
        <f>'Negotiated Perforance Indicator'!F56</f>
        <v>0</v>
      </c>
      <c r="N18" s="41"/>
      <c r="W18" s="41"/>
      <c r="X18" s="41"/>
      <c r="Y18" s="41"/>
      <c r="Z18" s="41"/>
      <c r="AA18" s="41"/>
      <c r="AB18" s="41"/>
    </row>
    <row r="19" spans="2:28" x14ac:dyDescent="0.25">
      <c r="B19" s="42" t="s">
        <v>28</v>
      </c>
      <c r="C19" s="43" t="str">
        <f t="shared" si="4"/>
        <v/>
      </c>
      <c r="D19" s="7"/>
      <c r="E19" s="7"/>
      <c r="F19" s="7"/>
      <c r="G19" s="7"/>
      <c r="H19" s="7"/>
      <c r="I19" s="7"/>
      <c r="J19" s="44" t="str">
        <f t="shared" si="5"/>
        <v/>
      </c>
      <c r="K19" s="45">
        <f>'Negotiated Perforance Indicator'!H32</f>
        <v>0.1</v>
      </c>
      <c r="L19" s="46" t="str">
        <f t="shared" si="6"/>
        <v/>
      </c>
      <c r="M19" s="47">
        <f>'Negotiated Perforance Indicator'!F57</f>
        <v>0</v>
      </c>
      <c r="W19" s="41"/>
      <c r="X19" s="41"/>
      <c r="Y19" s="41"/>
      <c r="Z19" s="41"/>
      <c r="AA19" s="41"/>
      <c r="AB19" s="41"/>
    </row>
    <row r="20" spans="2:28" x14ac:dyDescent="0.25">
      <c r="B20" s="42" t="s">
        <v>29</v>
      </c>
      <c r="C20" s="43" t="str">
        <f t="shared" si="4"/>
        <v/>
      </c>
      <c r="D20" s="51">
        <f t="shared" ref="D20:H20" si="7">SUM(D14:D19)</f>
        <v>0</v>
      </c>
      <c r="E20" s="51">
        <f t="shared" si="7"/>
        <v>0</v>
      </c>
      <c r="F20" s="51">
        <f t="shared" si="7"/>
        <v>0</v>
      </c>
      <c r="G20" s="51">
        <f t="shared" si="7"/>
        <v>0</v>
      </c>
      <c r="H20" s="51">
        <f t="shared" si="7"/>
        <v>0</v>
      </c>
      <c r="I20" s="51">
        <f>SUM(I14:I19)</f>
        <v>0</v>
      </c>
      <c r="J20" s="44" t="str">
        <f t="shared" si="5"/>
        <v/>
      </c>
      <c r="K20" s="52">
        <f>'Negotiated Perforance Indicator'!H33</f>
        <v>0.19</v>
      </c>
      <c r="L20" s="53" t="str">
        <f t="shared" si="6"/>
        <v/>
      </c>
      <c r="M20" s="54">
        <f>'Negotiated Perforance Indicator'!F58</f>
        <v>0</v>
      </c>
      <c r="R20" s="50"/>
      <c r="W20" s="41"/>
      <c r="X20" s="41"/>
      <c r="Y20" s="41"/>
      <c r="Z20" s="41"/>
      <c r="AA20" s="41"/>
      <c r="AB20" s="41"/>
    </row>
    <row r="21" spans="2:28" ht="15.75" thickBot="1" x14ac:dyDescent="0.3">
      <c r="B21" s="55" t="s">
        <v>30</v>
      </c>
      <c r="C21" s="56" t="str">
        <f t="shared" si="4"/>
        <v/>
      </c>
      <c r="D21" s="57">
        <f t="shared" ref="D21:I21" si="8">D13+D20</f>
        <v>0</v>
      </c>
      <c r="E21" s="58">
        <f t="shared" si="8"/>
        <v>0</v>
      </c>
      <c r="F21" s="58">
        <f t="shared" si="8"/>
        <v>0</v>
      </c>
      <c r="G21" s="58">
        <f>G13+G20</f>
        <v>0</v>
      </c>
      <c r="H21" s="58">
        <f t="shared" si="8"/>
        <v>0</v>
      </c>
      <c r="I21" s="57">
        <f t="shared" si="8"/>
        <v>0</v>
      </c>
      <c r="J21" s="59" t="str">
        <f>IFERROR(I21/D21, "")</f>
        <v/>
      </c>
      <c r="K21" s="60">
        <f>'Negotiated Perforance Indicator'!D18</f>
        <v>0.24</v>
      </c>
      <c r="L21" s="61" t="str">
        <f t="shared" si="6"/>
        <v/>
      </c>
      <c r="M21" s="62">
        <f>'Negotiated Perforance Indicator'!F18</f>
        <v>0</v>
      </c>
      <c r="W21" s="41"/>
      <c r="X21" s="41"/>
      <c r="Y21" s="41"/>
      <c r="Z21" s="41"/>
      <c r="AA21" s="41"/>
      <c r="AB21" s="41"/>
    </row>
    <row r="22" spans="2:28" ht="15" customHeight="1" x14ac:dyDescent="0.25">
      <c r="B22" s="63" t="s">
        <v>31</v>
      </c>
      <c r="C22" s="64" t="s">
        <v>32</v>
      </c>
      <c r="D22" s="65" t="s">
        <v>33</v>
      </c>
      <c r="E22" s="165" t="s">
        <v>110</v>
      </c>
      <c r="F22" s="166"/>
      <c r="G22" s="166"/>
      <c r="H22" s="167"/>
      <c r="I22" s="178" t="s">
        <v>34</v>
      </c>
      <c r="J22" s="178"/>
      <c r="K22" s="178"/>
      <c r="L22" s="178"/>
      <c r="M22" s="179"/>
      <c r="O22" s="66"/>
    </row>
    <row r="23" spans="2:28" ht="30.75" customHeight="1" x14ac:dyDescent="0.25">
      <c r="B23" s="67" t="s">
        <v>35</v>
      </c>
      <c r="C23" s="51">
        <f>G13</f>
        <v>0</v>
      </c>
      <c r="D23" s="68">
        <f>G20</f>
        <v>0</v>
      </c>
      <c r="E23" s="89" t="s">
        <v>107</v>
      </c>
      <c r="F23" s="210"/>
      <c r="G23" s="90" t="s">
        <v>179</v>
      </c>
      <c r="H23" s="6"/>
      <c r="I23" s="159" t="s">
        <v>169</v>
      </c>
      <c r="J23" s="160"/>
      <c r="K23" s="69">
        <v>0.34599999999999997</v>
      </c>
      <c r="L23" s="93"/>
      <c r="M23" s="47">
        <f>'Negotiated Perforance Indicator'!F14</f>
        <v>0</v>
      </c>
      <c r="O23" s="66"/>
    </row>
    <row r="24" spans="2:28" ht="30.75" customHeight="1" x14ac:dyDescent="0.25">
      <c r="B24" s="67" t="s">
        <v>36</v>
      </c>
      <c r="C24" s="70" t="str">
        <f>IFERROR(H13/C23, "")</f>
        <v/>
      </c>
      <c r="D24" s="71" t="str">
        <f>IFERROR(H20/D23, "")</f>
        <v/>
      </c>
      <c r="E24" s="161" t="s">
        <v>168</v>
      </c>
      <c r="F24" s="162"/>
      <c r="G24" s="162"/>
      <c r="H24" s="6"/>
      <c r="I24" s="159" t="s">
        <v>170</v>
      </c>
      <c r="J24" s="160"/>
      <c r="K24" s="69">
        <v>0.31</v>
      </c>
      <c r="L24" s="93"/>
      <c r="M24" s="47">
        <f>'Negotiated Perforance Indicator'!F15</f>
        <v>0</v>
      </c>
    </row>
    <row r="25" spans="2:28" ht="41.25" customHeight="1" thickBot="1" x14ac:dyDescent="0.3">
      <c r="B25" s="72" t="s">
        <v>37</v>
      </c>
      <c r="C25" s="157" t="str">
        <f>IFERROR(H21/G21, "")</f>
        <v/>
      </c>
      <c r="D25" s="158"/>
      <c r="E25" s="89" t="s">
        <v>181</v>
      </c>
      <c r="F25" s="103" t="e">
        <f>F23/H23</f>
        <v>#DIV/0!</v>
      </c>
      <c r="G25" s="90" t="s">
        <v>180</v>
      </c>
      <c r="H25" s="104" t="e">
        <f>H24/H23</f>
        <v>#DIV/0!</v>
      </c>
      <c r="I25" s="159" t="s">
        <v>172</v>
      </c>
      <c r="J25" s="160"/>
      <c r="K25" s="73">
        <v>3100</v>
      </c>
      <c r="L25" s="92"/>
      <c r="M25" s="95">
        <f>'Negotiated Perforance Indicator'!F16</f>
        <v>0</v>
      </c>
      <c r="O25" s="74"/>
      <c r="P25" s="75"/>
    </row>
    <row r="26" spans="2:28" ht="30.75" customHeight="1" thickBot="1" x14ac:dyDescent="0.3">
      <c r="B26" s="76" t="s">
        <v>38</v>
      </c>
      <c r="C26" s="1"/>
      <c r="D26" s="2"/>
      <c r="E26" s="161" t="s">
        <v>102</v>
      </c>
      <c r="F26" s="162"/>
      <c r="G26" s="162"/>
      <c r="H26" s="77">
        <f>AVERAGE(E28+F28+G28+H28)/4</f>
        <v>0</v>
      </c>
      <c r="I26" s="163" t="s">
        <v>171</v>
      </c>
      <c r="J26" s="164"/>
      <c r="K26" s="78">
        <v>0.26</v>
      </c>
      <c r="L26" s="94"/>
      <c r="M26" s="79">
        <f>'Negotiated Perforance Indicator'!E17</f>
        <v>0</v>
      </c>
      <c r="P26" s="75"/>
    </row>
    <row r="27" spans="2:28" ht="24" customHeight="1" x14ac:dyDescent="0.25">
      <c r="B27" s="67" t="s">
        <v>39</v>
      </c>
      <c r="C27" s="80" t="str">
        <f>IFERROR(SUM(D13-C26)/D13, "")</f>
        <v/>
      </c>
      <c r="D27" s="81" t="str">
        <f>IFERROR(SUM(D20-D26)/D20, "")</f>
        <v/>
      </c>
      <c r="E27" s="82" t="s">
        <v>103</v>
      </c>
      <c r="F27" s="51" t="s">
        <v>104</v>
      </c>
      <c r="G27" s="51" t="s">
        <v>105</v>
      </c>
      <c r="H27" s="83" t="s">
        <v>106</v>
      </c>
      <c r="I27" s="183" t="s">
        <v>108</v>
      </c>
      <c r="J27" s="183"/>
      <c r="K27" s="183"/>
      <c r="L27" s="183"/>
      <c r="M27" s="184"/>
      <c r="O27" s="84"/>
    </row>
    <row r="28" spans="2:28" ht="34.5" customHeight="1" thickBot="1" x14ac:dyDescent="0.3">
      <c r="B28" s="72" t="s">
        <v>40</v>
      </c>
      <c r="C28" s="194" t="str">
        <f>IFERROR(AVERAGE(C27:D27), "")</f>
        <v/>
      </c>
      <c r="D28" s="195"/>
      <c r="E28" s="3"/>
      <c r="F28" s="4"/>
      <c r="G28" s="4"/>
      <c r="H28" s="5"/>
      <c r="I28" s="159" t="s">
        <v>109</v>
      </c>
      <c r="J28" s="159"/>
      <c r="K28" s="160"/>
      <c r="L28" s="185"/>
      <c r="M28" s="186"/>
    </row>
    <row r="29" spans="2:28" ht="36.75" customHeight="1" x14ac:dyDescent="0.25">
      <c r="B29" s="196" t="s">
        <v>41</v>
      </c>
      <c r="C29" s="198" t="s">
        <v>42</v>
      </c>
      <c r="D29" s="199"/>
      <c r="E29" s="200" t="s">
        <v>43</v>
      </c>
      <c r="F29" s="201"/>
      <c r="G29" s="200" t="s">
        <v>44</v>
      </c>
      <c r="H29" s="202"/>
      <c r="I29" s="187" t="s">
        <v>153</v>
      </c>
      <c r="J29" s="188"/>
      <c r="K29" s="188"/>
      <c r="L29" s="206"/>
      <c r="M29" s="207"/>
      <c r="O29" s="48"/>
    </row>
    <row r="30" spans="2:28" ht="36.75" customHeight="1" thickBot="1" x14ac:dyDescent="0.3">
      <c r="B30" s="197"/>
      <c r="C30" s="57">
        <f>SUM(D7:D10)</f>
        <v>0</v>
      </c>
      <c r="D30" s="85" t="str">
        <f>IFERROR(C30/$D$21, "")</f>
        <v/>
      </c>
      <c r="E30" s="57">
        <f>SUM(D11:D12)</f>
        <v>0</v>
      </c>
      <c r="F30" s="85" t="str">
        <f>IFERROR(E30/$D$21, "")</f>
        <v/>
      </c>
      <c r="G30" s="86">
        <f>SUM(D14:D19)</f>
        <v>0</v>
      </c>
      <c r="H30" s="87" t="str">
        <f>IFERROR(G30/$D$21, "")</f>
        <v/>
      </c>
      <c r="I30" s="189"/>
      <c r="J30" s="190"/>
      <c r="K30" s="190"/>
      <c r="L30" s="208"/>
      <c r="M30" s="209"/>
    </row>
    <row r="31" spans="2:28" ht="48" customHeight="1" thickBot="1" x14ac:dyDescent="0.3">
      <c r="B31" s="203" t="s">
        <v>111</v>
      </c>
      <c r="C31" s="204"/>
      <c r="D31" s="204"/>
      <c r="E31" s="204"/>
      <c r="F31" s="204"/>
      <c r="G31" s="204"/>
      <c r="H31" s="204"/>
      <c r="I31" s="204"/>
      <c r="J31" s="204"/>
      <c r="K31" s="204"/>
      <c r="L31" s="204"/>
      <c r="M31" s="205"/>
    </row>
    <row r="32" spans="2:28" ht="92.25" customHeight="1" thickBot="1" x14ac:dyDescent="0.3">
      <c r="B32" s="191" t="s">
        <v>186</v>
      </c>
      <c r="C32" s="192"/>
      <c r="D32" s="192"/>
      <c r="E32" s="192"/>
      <c r="F32" s="192"/>
      <c r="G32" s="192"/>
      <c r="H32" s="192"/>
      <c r="I32" s="192"/>
      <c r="J32" s="192"/>
      <c r="K32" s="192"/>
      <c r="L32" s="192"/>
      <c r="M32" s="193"/>
    </row>
    <row r="33" spans="2:13" x14ac:dyDescent="0.25">
      <c r="B33" s="105"/>
      <c r="C33" s="105"/>
      <c r="D33" s="105"/>
      <c r="E33" s="105"/>
      <c r="F33" s="105"/>
      <c r="G33" s="105"/>
      <c r="H33" s="105"/>
      <c r="I33" s="105"/>
      <c r="J33" s="105"/>
      <c r="K33" s="105"/>
      <c r="L33" s="105"/>
      <c r="M33" s="105"/>
    </row>
    <row r="34" spans="2:13" ht="15" customHeight="1" x14ac:dyDescent="0.25">
      <c r="B34" s="105"/>
      <c r="C34" s="105"/>
      <c r="D34" s="105"/>
      <c r="E34" s="105"/>
      <c r="F34" s="105"/>
      <c r="G34" s="105"/>
      <c r="H34" s="105"/>
      <c r="I34" s="105"/>
      <c r="J34" s="105"/>
      <c r="K34" s="105"/>
      <c r="L34" s="105"/>
      <c r="M34" s="105"/>
    </row>
  </sheetData>
  <sheetProtection algorithmName="SHA-512" hashValue="HJuun8kdSiny8Id3viqtvghc31uXIMRxb5Cwwo1+SCge0PkHAAYxoaCEj49/jGRdGrUVnzrkVGhwUQBlCT6P+A==" saltValue="K6E2V5ENECIer74/kqMbMw==" spinCount="100000" sheet="1" objects="1" scenarios="1"/>
  <protectedRanges>
    <protectedRange sqref="L28:L29" name="Range2_2"/>
    <protectedRange sqref="L22" name="Range1_2"/>
  </protectedRanges>
  <mergeCells count="28">
    <mergeCell ref="I28:K28"/>
    <mergeCell ref="I27:M27"/>
    <mergeCell ref="L28:M28"/>
    <mergeCell ref="I29:K30"/>
    <mergeCell ref="B32:M32"/>
    <mergeCell ref="C28:D28"/>
    <mergeCell ref="B29:B30"/>
    <mergeCell ref="C29:D29"/>
    <mergeCell ref="E29:F29"/>
    <mergeCell ref="G29:H29"/>
    <mergeCell ref="B31:M31"/>
    <mergeCell ref="L29:M30"/>
    <mergeCell ref="B2:M2"/>
    <mergeCell ref="K4:M4"/>
    <mergeCell ref="C25:D25"/>
    <mergeCell ref="I25:J25"/>
    <mergeCell ref="E26:G26"/>
    <mergeCell ref="I26:J26"/>
    <mergeCell ref="E22:H22"/>
    <mergeCell ref="I23:J23"/>
    <mergeCell ref="E24:G24"/>
    <mergeCell ref="I24:J24"/>
    <mergeCell ref="B3:B4"/>
    <mergeCell ref="C3:H4"/>
    <mergeCell ref="I3:J3"/>
    <mergeCell ref="I4:J4"/>
    <mergeCell ref="I22:M22"/>
    <mergeCell ref="K3:M3"/>
  </mergeCells>
  <conditionalFormatting sqref="L14:L19">
    <cfRule type="cellIs" dxfId="87" priority="53" operator="lessThan">
      <formula>0</formula>
    </cfRule>
  </conditionalFormatting>
  <conditionalFormatting sqref="L7:L12">
    <cfRule type="cellIs" dxfId="86" priority="52" operator="lessThan">
      <formula>0</formula>
    </cfRule>
  </conditionalFormatting>
  <conditionalFormatting sqref="K14:K19">
    <cfRule type="expression" dxfId="85" priority="38" stopIfTrue="1">
      <formula>$C$14 = ""</formula>
    </cfRule>
    <cfRule type="cellIs" dxfId="84" priority="50" stopIfTrue="1" operator="lessThanOrEqual">
      <formula>$C$14</formula>
    </cfRule>
    <cfRule type="cellIs" dxfId="83" priority="51" stopIfTrue="1" operator="greaterThan">
      <formula>$C$14</formula>
    </cfRule>
  </conditionalFormatting>
  <conditionalFormatting sqref="K7:K12">
    <cfRule type="expression" dxfId="82" priority="31" stopIfTrue="1">
      <formula>$C$7 = ""</formula>
    </cfRule>
    <cfRule type="cellIs" dxfId="81" priority="32" stopIfTrue="1" operator="lessThanOrEqual">
      <formula>$C$7</formula>
    </cfRule>
    <cfRule type="cellIs" dxfId="80" priority="33" stopIfTrue="1" operator="greaterThan">
      <formula>$C$7</formula>
    </cfRule>
  </conditionalFormatting>
  <conditionalFormatting sqref="L20:L21">
    <cfRule type="cellIs" dxfId="79" priority="15" operator="lessThan">
      <formula>0</formula>
    </cfRule>
  </conditionalFormatting>
  <conditionalFormatting sqref="L13">
    <cfRule type="cellIs" dxfId="78" priority="14" operator="lessThan">
      <formula>0</formula>
    </cfRule>
  </conditionalFormatting>
  <conditionalFormatting sqref="K23:L23">
    <cfRule type="expression" dxfId="77" priority="54">
      <formula>#REF! = ""</formula>
    </cfRule>
    <cfRule type="cellIs" dxfId="76" priority="55" stopIfTrue="1" operator="lessThanOrEqual">
      <formula>#REF!</formula>
    </cfRule>
    <cfRule type="cellIs" dxfId="75" priority="56" stopIfTrue="1" operator="greaterThan">
      <formula>#REF!</formula>
    </cfRule>
  </conditionalFormatting>
  <conditionalFormatting sqref="K24:L24">
    <cfRule type="expression" dxfId="74" priority="57">
      <formula>#REF! = ""</formula>
    </cfRule>
    <cfRule type="cellIs" dxfId="73" priority="58" stopIfTrue="1" operator="greaterThan">
      <formula>#REF!</formula>
    </cfRule>
    <cfRule type="cellIs" dxfId="72" priority="59" stopIfTrue="1" operator="lessThanOrEqual">
      <formula>#REF!</formula>
    </cfRule>
  </conditionalFormatting>
  <conditionalFormatting sqref="K25:L25">
    <cfRule type="expression" dxfId="71" priority="60">
      <formula>#REF! = ""</formula>
    </cfRule>
    <cfRule type="cellIs" dxfId="70" priority="61" stopIfTrue="1" operator="greaterThan">
      <formula>#REF!</formula>
    </cfRule>
    <cfRule type="cellIs" dxfId="69" priority="62" stopIfTrue="1" operator="lessThanOrEqual">
      <formula>#REF!</formula>
    </cfRule>
  </conditionalFormatting>
  <conditionalFormatting sqref="K26:L26">
    <cfRule type="expression" dxfId="68" priority="63">
      <formula>#REF! = ""</formula>
    </cfRule>
    <cfRule type="cellIs" dxfId="67" priority="64" stopIfTrue="1" operator="greaterThan">
      <formula>#REF!</formula>
    </cfRule>
    <cfRule type="cellIs" dxfId="66" priority="65" stopIfTrue="1" operator="lessThanOrEqual">
      <formula>#REF!</formula>
    </cfRule>
  </conditionalFormatting>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Sheet6!$A$1:$A$16</xm:f>
          </x14:formula1>
          <xm:sqref>C3:H4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18782-9725-412A-AD69-65AD74F02E20}">
  <dimension ref="B1:AB34"/>
  <sheetViews>
    <sheetView workbookViewId="0">
      <pane ySplit="4" topLeftCell="A5" activePane="bottomLeft" state="frozen"/>
      <selection pane="bottomLeft" activeCell="F23" sqref="F23"/>
    </sheetView>
  </sheetViews>
  <sheetFormatPr defaultColWidth="9" defaultRowHeight="15" x14ac:dyDescent="0.25"/>
  <cols>
    <col min="1" max="1" width="2.7109375" style="31" customWidth="1"/>
    <col min="2" max="2" width="29.42578125" style="31" bestFit="1" customWidth="1"/>
    <col min="3" max="3" width="12" style="31" customWidth="1"/>
    <col min="4" max="4" width="12.5703125" style="31" customWidth="1"/>
    <col min="5" max="5" width="12.42578125" style="31" customWidth="1"/>
    <col min="6" max="6" width="12.140625" style="31" customWidth="1"/>
    <col min="7" max="7" width="13.42578125" style="31" customWidth="1"/>
    <col min="8" max="8" width="14.140625" style="31" bestFit="1" customWidth="1"/>
    <col min="9" max="9" width="13.28515625" style="31" customWidth="1"/>
    <col min="10" max="10" width="11.28515625" style="31" bestFit="1" customWidth="1"/>
    <col min="11" max="12" width="11.140625" style="31" customWidth="1"/>
    <col min="13" max="13" width="11.28515625" style="31" customWidth="1"/>
    <col min="14" max="14" width="9" style="31" customWidth="1"/>
    <col min="15" max="15" width="14.85546875" style="31" customWidth="1"/>
    <col min="16" max="16" width="9" style="31" customWidth="1"/>
    <col min="17" max="17" width="16.28515625" style="31" customWidth="1"/>
    <col min="18" max="20" width="9" style="31" customWidth="1"/>
    <col min="21" max="21" width="22.7109375" style="31" customWidth="1"/>
    <col min="22" max="22" width="9" style="31"/>
    <col min="23" max="23" width="12.5703125" style="31" bestFit="1" customWidth="1"/>
    <col min="24" max="16384" width="9" style="31"/>
  </cols>
  <sheetData>
    <row r="1" spans="2:28" ht="9.75" customHeight="1" thickBot="1" x14ac:dyDescent="0.3"/>
    <row r="2" spans="2:28" ht="21" thickBot="1" x14ac:dyDescent="0.3">
      <c r="B2" s="151" t="s">
        <v>185</v>
      </c>
      <c r="C2" s="152"/>
      <c r="D2" s="152"/>
      <c r="E2" s="152"/>
      <c r="F2" s="152"/>
      <c r="G2" s="152"/>
      <c r="H2" s="152"/>
      <c r="I2" s="152"/>
      <c r="J2" s="152"/>
      <c r="K2" s="152"/>
      <c r="L2" s="152"/>
      <c r="M2" s="153"/>
    </row>
    <row r="3" spans="2:28" ht="18" x14ac:dyDescent="0.25">
      <c r="B3" s="168" t="s">
        <v>46</v>
      </c>
      <c r="C3" s="170" t="s">
        <v>100</v>
      </c>
      <c r="D3" s="170"/>
      <c r="E3" s="170"/>
      <c r="F3" s="170"/>
      <c r="G3" s="170"/>
      <c r="H3" s="171"/>
      <c r="I3" s="174" t="s">
        <v>0</v>
      </c>
      <c r="J3" s="175"/>
      <c r="K3" s="180" t="s">
        <v>1</v>
      </c>
      <c r="L3" s="181"/>
      <c r="M3" s="182"/>
    </row>
    <row r="4" spans="2:28" ht="16.5" thickBot="1" x14ac:dyDescent="0.3">
      <c r="B4" s="169"/>
      <c r="C4" s="172"/>
      <c r="D4" s="172"/>
      <c r="E4" s="172"/>
      <c r="F4" s="172"/>
      <c r="G4" s="172"/>
      <c r="H4" s="173"/>
      <c r="I4" s="176" t="s">
        <v>151</v>
      </c>
      <c r="J4" s="177"/>
      <c r="K4" s="154">
        <v>44242</v>
      </c>
      <c r="L4" s="155"/>
      <c r="M4" s="156"/>
    </row>
    <row r="5" spans="2:28" ht="64.5" thickBot="1" x14ac:dyDescent="0.3">
      <c r="B5" s="32" t="s">
        <v>2</v>
      </c>
      <c r="C5" s="33" t="s">
        <v>3</v>
      </c>
      <c r="D5" s="33" t="s">
        <v>4</v>
      </c>
      <c r="E5" s="33" t="s">
        <v>5</v>
      </c>
      <c r="F5" s="33" t="s">
        <v>6</v>
      </c>
      <c r="G5" s="34" t="s">
        <v>7</v>
      </c>
      <c r="H5" s="34" t="s">
        <v>8</v>
      </c>
      <c r="I5" s="34" t="s">
        <v>9</v>
      </c>
      <c r="J5" s="34" t="s">
        <v>10</v>
      </c>
      <c r="K5" s="33" t="s">
        <v>11</v>
      </c>
      <c r="L5" s="35" t="s">
        <v>12</v>
      </c>
      <c r="M5" s="36" t="s">
        <v>101</v>
      </c>
    </row>
    <row r="6" spans="2:28" x14ac:dyDescent="0.25">
      <c r="B6" s="37" t="s">
        <v>13</v>
      </c>
      <c r="C6" s="38" t="s">
        <v>14</v>
      </c>
      <c r="D6" s="38" t="s">
        <v>15</v>
      </c>
      <c r="E6" s="38" t="s">
        <v>15</v>
      </c>
      <c r="F6" s="38" t="s">
        <v>15</v>
      </c>
      <c r="G6" s="38" t="s">
        <v>15</v>
      </c>
      <c r="H6" s="38" t="s">
        <v>15</v>
      </c>
      <c r="I6" s="38" t="s">
        <v>15</v>
      </c>
      <c r="J6" s="38" t="s">
        <v>15</v>
      </c>
      <c r="K6" s="38" t="s">
        <v>14</v>
      </c>
      <c r="L6" s="39" t="s">
        <v>14</v>
      </c>
      <c r="M6" s="40" t="s">
        <v>14</v>
      </c>
      <c r="N6" s="41"/>
    </row>
    <row r="7" spans="2:28" x14ac:dyDescent="0.25">
      <c r="B7" s="42" t="s">
        <v>16</v>
      </c>
      <c r="C7" s="43" t="str">
        <f>IFERROR(F7/E7, "")</f>
        <v/>
      </c>
      <c r="D7" s="7"/>
      <c r="E7" s="7"/>
      <c r="F7" s="7"/>
      <c r="G7" s="7"/>
      <c r="H7" s="7"/>
      <c r="I7" s="7"/>
      <c r="J7" s="44" t="str">
        <f>IFERROR(I7/D7, "")</f>
        <v/>
      </c>
      <c r="K7" s="45">
        <f>'Negotiated Perforance Indicator'!D27</f>
        <v>0.1</v>
      </c>
      <c r="L7" s="46" t="str">
        <f>IFERROR(C7/K7, "")</f>
        <v/>
      </c>
      <c r="M7" s="47">
        <f>'Negotiated Perforance Indicator'!F40</f>
        <v>0</v>
      </c>
      <c r="N7" s="41"/>
      <c r="O7" s="48"/>
      <c r="P7" s="49"/>
    </row>
    <row r="8" spans="2:28" x14ac:dyDescent="0.25">
      <c r="B8" s="42" t="s">
        <v>17</v>
      </c>
      <c r="C8" s="43" t="str">
        <f t="shared" ref="C8:C13" si="0">IFERROR(F8/E8, "")</f>
        <v/>
      </c>
      <c r="D8" s="7"/>
      <c r="E8" s="7"/>
      <c r="F8" s="7"/>
      <c r="G8" s="7"/>
      <c r="H8" s="7"/>
      <c r="I8" s="7"/>
      <c r="J8" s="44" t="str">
        <f t="shared" ref="J8:J13" si="1">IFERROR(I8/D8, "")</f>
        <v/>
      </c>
      <c r="K8" s="45">
        <f>'Negotiated Perforance Indicator'!D28</f>
        <v>0.19</v>
      </c>
      <c r="L8" s="46" t="str">
        <f t="shared" ref="L8:L11" si="2">IFERROR(C8/K8, "")</f>
        <v/>
      </c>
      <c r="M8" s="47">
        <f>'Negotiated Perforance Indicator'!F41</f>
        <v>0</v>
      </c>
      <c r="N8" s="41"/>
    </row>
    <row r="9" spans="2:28" x14ac:dyDescent="0.25">
      <c r="B9" s="42" t="s">
        <v>18</v>
      </c>
      <c r="C9" s="43" t="str">
        <f t="shared" si="0"/>
        <v/>
      </c>
      <c r="D9" s="7"/>
      <c r="E9" s="7"/>
      <c r="F9" s="7"/>
      <c r="G9" s="7"/>
      <c r="H9" s="7"/>
      <c r="I9" s="7"/>
      <c r="J9" s="44" t="str">
        <f t="shared" si="1"/>
        <v/>
      </c>
      <c r="K9" s="45">
        <f>'Negotiated Perforance Indicator'!D29</f>
        <v>0.25</v>
      </c>
      <c r="L9" s="46" t="str">
        <f t="shared" si="2"/>
        <v/>
      </c>
      <c r="M9" s="47">
        <f>'Negotiated Perforance Indicator'!F42</f>
        <v>0</v>
      </c>
      <c r="N9" s="41"/>
    </row>
    <row r="10" spans="2:28" x14ac:dyDescent="0.25">
      <c r="B10" s="42" t="s">
        <v>19</v>
      </c>
      <c r="C10" s="43" t="str">
        <f t="shared" si="0"/>
        <v/>
      </c>
      <c r="D10" s="7"/>
      <c r="E10" s="7"/>
      <c r="F10" s="7"/>
      <c r="G10" s="7"/>
      <c r="H10" s="7"/>
      <c r="I10" s="7"/>
      <c r="J10" s="44" t="str">
        <f>IFERROR(I10/D10, "")</f>
        <v/>
      </c>
      <c r="K10" s="45">
        <f>'Negotiated Perforance Indicator'!D30</f>
        <v>0.28999999999999998</v>
      </c>
      <c r="L10" s="46" t="str">
        <f t="shared" si="2"/>
        <v/>
      </c>
      <c r="M10" s="47">
        <f>'Negotiated Perforance Indicator'!F43</f>
        <v>0</v>
      </c>
      <c r="N10" s="41"/>
    </row>
    <row r="11" spans="2:28" x14ac:dyDescent="0.25">
      <c r="B11" s="42" t="s">
        <v>20</v>
      </c>
      <c r="C11" s="43" t="str">
        <f t="shared" si="0"/>
        <v/>
      </c>
      <c r="D11" s="7"/>
      <c r="E11" s="7"/>
      <c r="F11" s="7"/>
      <c r="G11" s="7"/>
      <c r="H11" s="7"/>
      <c r="I11" s="7"/>
      <c r="J11" s="44" t="str">
        <f>IFERROR(I11/D11, "")</f>
        <v/>
      </c>
      <c r="K11" s="45">
        <f>'Negotiated Perforance Indicator'!D31</f>
        <v>0.41</v>
      </c>
      <c r="L11" s="46" t="str">
        <f t="shared" si="2"/>
        <v/>
      </c>
      <c r="M11" s="47">
        <f>'Negotiated Perforance Indicator'!F44</f>
        <v>0</v>
      </c>
      <c r="N11" s="41"/>
    </row>
    <row r="12" spans="2:28" x14ac:dyDescent="0.25">
      <c r="B12" s="42" t="s">
        <v>21</v>
      </c>
      <c r="C12" s="43" t="str">
        <f t="shared" si="0"/>
        <v/>
      </c>
      <c r="D12" s="7"/>
      <c r="E12" s="7"/>
      <c r="F12" s="7"/>
      <c r="G12" s="7"/>
      <c r="H12" s="7"/>
      <c r="I12" s="7"/>
      <c r="J12" s="44" t="str">
        <f t="shared" si="1"/>
        <v/>
      </c>
      <c r="K12" s="45">
        <f>'Negotiated Perforance Indicator'!D32</f>
        <v>0.41</v>
      </c>
      <c r="L12" s="46" t="str">
        <f>IFERROR(C12/K12, "")</f>
        <v/>
      </c>
      <c r="M12" s="47">
        <f>'Negotiated Perforance Indicator'!F45</f>
        <v>0</v>
      </c>
      <c r="N12" s="41"/>
      <c r="R12" s="50"/>
    </row>
    <row r="13" spans="2:28" x14ac:dyDescent="0.25">
      <c r="B13" s="42" t="s">
        <v>22</v>
      </c>
      <c r="C13" s="43" t="str">
        <f t="shared" si="0"/>
        <v/>
      </c>
      <c r="D13" s="51">
        <f t="shared" ref="D13:F13" si="3">SUM(D7:D12)</f>
        <v>0</v>
      </c>
      <c r="E13" s="51">
        <f t="shared" si="3"/>
        <v>0</v>
      </c>
      <c r="F13" s="51">
        <f t="shared" si="3"/>
        <v>0</v>
      </c>
      <c r="G13" s="51">
        <f>SUM(G7:G12)</f>
        <v>0</v>
      </c>
      <c r="H13" s="51">
        <f>SUM(H7:H12)</f>
        <v>0</v>
      </c>
      <c r="I13" s="51">
        <f>SUM(I7:I12)</f>
        <v>0</v>
      </c>
      <c r="J13" s="44" t="str">
        <f t="shared" si="1"/>
        <v/>
      </c>
      <c r="K13" s="52">
        <f>'Negotiated Perforance Indicator'!D33</f>
        <v>0.24</v>
      </c>
      <c r="L13" s="53" t="str">
        <f>IFERROR(C13/K13, "")</f>
        <v/>
      </c>
      <c r="M13" s="54">
        <f>'Negotiated Perforance Indicator'!F46</f>
        <v>0</v>
      </c>
      <c r="N13" s="41"/>
      <c r="W13" s="41"/>
      <c r="X13" s="41"/>
      <c r="Y13" s="41"/>
      <c r="Z13" s="41"/>
      <c r="AA13" s="41"/>
      <c r="AB13" s="41"/>
    </row>
    <row r="14" spans="2:28" x14ac:dyDescent="0.25">
      <c r="B14" s="42" t="s">
        <v>23</v>
      </c>
      <c r="C14" s="43" t="str">
        <f>IFERROR(F14/E14,"")</f>
        <v/>
      </c>
      <c r="D14" s="7"/>
      <c r="E14" s="7"/>
      <c r="F14" s="7"/>
      <c r="G14" s="7"/>
      <c r="H14" s="7"/>
      <c r="I14" s="7"/>
      <c r="J14" s="44" t="str">
        <f>IFERROR(I14/D14,"")</f>
        <v/>
      </c>
      <c r="K14" s="45">
        <f>'Negotiated Perforance Indicator'!H27</f>
        <v>0.17</v>
      </c>
      <c r="L14" s="46" t="str">
        <f>IFERROR(C14/K14, "")</f>
        <v/>
      </c>
      <c r="M14" s="47">
        <f>'Negotiated Perforance Indicator'!F52</f>
        <v>0</v>
      </c>
      <c r="N14" s="41"/>
      <c r="W14" s="41"/>
      <c r="X14" s="41"/>
      <c r="Y14" s="41"/>
      <c r="Z14" s="41"/>
      <c r="AA14" s="41"/>
      <c r="AB14" s="41"/>
    </row>
    <row r="15" spans="2:28" x14ac:dyDescent="0.25">
      <c r="B15" s="42" t="s">
        <v>24</v>
      </c>
      <c r="C15" s="43" t="str">
        <f t="shared" ref="C15:C21" si="4">IFERROR(F15/E15,"")</f>
        <v/>
      </c>
      <c r="D15" s="7"/>
      <c r="E15" s="7"/>
      <c r="F15" s="7"/>
      <c r="G15" s="7"/>
      <c r="H15" s="7"/>
      <c r="I15" s="7"/>
      <c r="J15" s="44" t="str">
        <f t="shared" ref="J15:J20" si="5">IFERROR(I15/D15,"")</f>
        <v/>
      </c>
      <c r="K15" s="45">
        <f>'Negotiated Perforance Indicator'!H28</f>
        <v>0.2</v>
      </c>
      <c r="L15" s="46" t="str">
        <f t="shared" ref="L15:L21" si="6">IFERROR(C15/K15, "")</f>
        <v/>
      </c>
      <c r="M15" s="47">
        <f>'Negotiated Perforance Indicator'!F53</f>
        <v>0</v>
      </c>
      <c r="N15" s="41"/>
      <c r="W15" s="41"/>
      <c r="X15" s="41"/>
      <c r="Y15" s="41"/>
      <c r="Z15" s="41"/>
      <c r="AA15" s="41"/>
      <c r="AB15" s="41"/>
    </row>
    <row r="16" spans="2:28" x14ac:dyDescent="0.25">
      <c r="B16" s="42" t="s">
        <v>25</v>
      </c>
      <c r="C16" s="43" t="str">
        <f t="shared" si="4"/>
        <v/>
      </c>
      <c r="D16" s="7"/>
      <c r="E16" s="7"/>
      <c r="F16" s="7"/>
      <c r="G16" s="7"/>
      <c r="H16" s="7"/>
      <c r="I16" s="7"/>
      <c r="J16" s="44" t="str">
        <f t="shared" si="5"/>
        <v/>
      </c>
      <c r="K16" s="45">
        <f>'Negotiated Perforance Indicator'!H29</f>
        <v>0.2</v>
      </c>
      <c r="L16" s="46" t="str">
        <f t="shared" si="6"/>
        <v/>
      </c>
      <c r="M16" s="47">
        <f>'Negotiated Perforance Indicator'!F54</f>
        <v>0</v>
      </c>
      <c r="N16" s="41"/>
      <c r="R16" s="50"/>
      <c r="W16" s="41"/>
      <c r="X16" s="41"/>
      <c r="Y16" s="41"/>
      <c r="Z16" s="41"/>
      <c r="AA16" s="41"/>
      <c r="AB16" s="41"/>
    </row>
    <row r="17" spans="2:28" x14ac:dyDescent="0.25">
      <c r="B17" s="42" t="s">
        <v>26</v>
      </c>
      <c r="C17" s="43" t="str">
        <f t="shared" si="4"/>
        <v/>
      </c>
      <c r="D17" s="7"/>
      <c r="E17" s="7"/>
      <c r="F17" s="7"/>
      <c r="G17" s="7"/>
      <c r="H17" s="7"/>
      <c r="I17" s="7"/>
      <c r="J17" s="44" t="str">
        <f t="shared" si="5"/>
        <v/>
      </c>
      <c r="K17" s="45">
        <f>'Negotiated Perforance Indicator'!H30</f>
        <v>0.24</v>
      </c>
      <c r="L17" s="46" t="str">
        <f t="shared" si="6"/>
        <v/>
      </c>
      <c r="M17" s="47">
        <f>'Negotiated Perforance Indicator'!F55</f>
        <v>0</v>
      </c>
      <c r="N17" s="41"/>
      <c r="W17" s="41"/>
      <c r="X17" s="41"/>
      <c r="Y17" s="41"/>
      <c r="Z17" s="41"/>
      <c r="AA17" s="41"/>
      <c r="AB17" s="41"/>
    </row>
    <row r="18" spans="2:28" x14ac:dyDescent="0.25">
      <c r="B18" s="42" t="s">
        <v>27</v>
      </c>
      <c r="C18" s="43" t="str">
        <f t="shared" si="4"/>
        <v/>
      </c>
      <c r="D18" s="7"/>
      <c r="E18" s="7"/>
      <c r="F18" s="7"/>
      <c r="G18" s="7"/>
      <c r="H18" s="7"/>
      <c r="I18" s="7"/>
      <c r="J18" s="44" t="str">
        <f t="shared" si="5"/>
        <v/>
      </c>
      <c r="K18" s="45">
        <f>'Negotiated Perforance Indicator'!H31</f>
        <v>0.23</v>
      </c>
      <c r="L18" s="46" t="str">
        <f t="shared" si="6"/>
        <v/>
      </c>
      <c r="M18" s="47">
        <f>'Negotiated Perforance Indicator'!F56</f>
        <v>0</v>
      </c>
      <c r="N18" s="41"/>
      <c r="W18" s="41"/>
      <c r="X18" s="41"/>
      <c r="Y18" s="41"/>
      <c r="Z18" s="41"/>
      <c r="AA18" s="41"/>
      <c r="AB18" s="41"/>
    </row>
    <row r="19" spans="2:28" x14ac:dyDescent="0.25">
      <c r="B19" s="42" t="s">
        <v>28</v>
      </c>
      <c r="C19" s="43" t="str">
        <f t="shared" si="4"/>
        <v/>
      </c>
      <c r="D19" s="7"/>
      <c r="E19" s="7"/>
      <c r="F19" s="7"/>
      <c r="G19" s="7"/>
      <c r="H19" s="7"/>
      <c r="I19" s="7"/>
      <c r="J19" s="44" t="str">
        <f t="shared" si="5"/>
        <v/>
      </c>
      <c r="K19" s="45">
        <f>'Negotiated Perforance Indicator'!H32</f>
        <v>0.1</v>
      </c>
      <c r="L19" s="46" t="str">
        <f t="shared" si="6"/>
        <v/>
      </c>
      <c r="M19" s="47">
        <f>'Negotiated Perforance Indicator'!F57</f>
        <v>0</v>
      </c>
      <c r="W19" s="41"/>
      <c r="X19" s="41"/>
      <c r="Y19" s="41"/>
      <c r="Z19" s="41"/>
      <c r="AA19" s="41"/>
      <c r="AB19" s="41"/>
    </row>
    <row r="20" spans="2:28" x14ac:dyDescent="0.25">
      <c r="B20" s="42" t="s">
        <v>29</v>
      </c>
      <c r="C20" s="43" t="str">
        <f t="shared" si="4"/>
        <v/>
      </c>
      <c r="D20" s="51">
        <f t="shared" ref="D20:H20" si="7">SUM(D14:D19)</f>
        <v>0</v>
      </c>
      <c r="E20" s="51">
        <f t="shared" si="7"/>
        <v>0</v>
      </c>
      <c r="F20" s="51">
        <f t="shared" si="7"/>
        <v>0</v>
      </c>
      <c r="G20" s="51">
        <f t="shared" si="7"/>
        <v>0</v>
      </c>
      <c r="H20" s="51">
        <f t="shared" si="7"/>
        <v>0</v>
      </c>
      <c r="I20" s="51">
        <f>SUM(I14:I19)</f>
        <v>0</v>
      </c>
      <c r="J20" s="44" t="str">
        <f t="shared" si="5"/>
        <v/>
      </c>
      <c r="K20" s="52">
        <f>'Negotiated Perforance Indicator'!H33</f>
        <v>0.19</v>
      </c>
      <c r="L20" s="53" t="str">
        <f t="shared" si="6"/>
        <v/>
      </c>
      <c r="M20" s="54">
        <f>'Negotiated Perforance Indicator'!F58</f>
        <v>0</v>
      </c>
      <c r="R20" s="50"/>
      <c r="W20" s="41"/>
      <c r="X20" s="41"/>
      <c r="Y20" s="41"/>
      <c r="Z20" s="41"/>
      <c r="AA20" s="41"/>
      <c r="AB20" s="41"/>
    </row>
    <row r="21" spans="2:28" ht="15.75" thickBot="1" x14ac:dyDescent="0.3">
      <c r="B21" s="55" t="s">
        <v>30</v>
      </c>
      <c r="C21" s="56" t="str">
        <f t="shared" si="4"/>
        <v/>
      </c>
      <c r="D21" s="57">
        <f t="shared" ref="D21:I21" si="8">D13+D20</f>
        <v>0</v>
      </c>
      <c r="E21" s="58">
        <f t="shared" si="8"/>
        <v>0</v>
      </c>
      <c r="F21" s="58">
        <f t="shared" si="8"/>
        <v>0</v>
      </c>
      <c r="G21" s="58">
        <f>G13+G20</f>
        <v>0</v>
      </c>
      <c r="H21" s="58">
        <f t="shared" si="8"/>
        <v>0</v>
      </c>
      <c r="I21" s="57">
        <f t="shared" si="8"/>
        <v>0</v>
      </c>
      <c r="J21" s="59" t="str">
        <f>IFERROR(I21/D21, "")</f>
        <v/>
      </c>
      <c r="K21" s="60">
        <f>'Negotiated Perforance Indicator'!D18</f>
        <v>0.24</v>
      </c>
      <c r="L21" s="61" t="str">
        <f t="shared" si="6"/>
        <v/>
      </c>
      <c r="M21" s="62">
        <f>'Negotiated Perforance Indicator'!F18</f>
        <v>0</v>
      </c>
      <c r="W21" s="41"/>
      <c r="X21" s="41"/>
      <c r="Y21" s="41"/>
      <c r="Z21" s="41"/>
      <c r="AA21" s="41"/>
      <c r="AB21" s="41"/>
    </row>
    <row r="22" spans="2:28" ht="15" customHeight="1" x14ac:dyDescent="0.25">
      <c r="B22" s="63" t="s">
        <v>31</v>
      </c>
      <c r="C22" s="64" t="s">
        <v>32</v>
      </c>
      <c r="D22" s="65" t="s">
        <v>33</v>
      </c>
      <c r="E22" s="165" t="s">
        <v>110</v>
      </c>
      <c r="F22" s="166"/>
      <c r="G22" s="166"/>
      <c r="H22" s="167"/>
      <c r="I22" s="178" t="s">
        <v>34</v>
      </c>
      <c r="J22" s="178"/>
      <c r="K22" s="178"/>
      <c r="L22" s="178"/>
      <c r="M22" s="179"/>
      <c r="O22" s="66"/>
    </row>
    <row r="23" spans="2:28" ht="30.75" customHeight="1" x14ac:dyDescent="0.25">
      <c r="B23" s="67" t="s">
        <v>35</v>
      </c>
      <c r="C23" s="51">
        <f>G13</f>
        <v>0</v>
      </c>
      <c r="D23" s="68">
        <f>G20</f>
        <v>0</v>
      </c>
      <c r="E23" s="89" t="s">
        <v>107</v>
      </c>
      <c r="F23" s="210"/>
      <c r="G23" s="90" t="s">
        <v>179</v>
      </c>
      <c r="H23" s="6"/>
      <c r="I23" s="159" t="s">
        <v>169</v>
      </c>
      <c r="J23" s="160"/>
      <c r="K23" s="69">
        <v>0.34599999999999997</v>
      </c>
      <c r="L23" s="93"/>
      <c r="M23" s="47">
        <f>'Negotiated Perforance Indicator'!F14</f>
        <v>0</v>
      </c>
      <c r="O23" s="66"/>
    </row>
    <row r="24" spans="2:28" ht="30.75" customHeight="1" x14ac:dyDescent="0.25">
      <c r="B24" s="67" t="s">
        <v>36</v>
      </c>
      <c r="C24" s="70" t="str">
        <f>IFERROR(H13/C23, "")</f>
        <v/>
      </c>
      <c r="D24" s="71" t="str">
        <f>IFERROR(H20/D23, "")</f>
        <v/>
      </c>
      <c r="E24" s="161" t="s">
        <v>168</v>
      </c>
      <c r="F24" s="162"/>
      <c r="G24" s="162"/>
      <c r="H24" s="6"/>
      <c r="I24" s="159" t="s">
        <v>170</v>
      </c>
      <c r="J24" s="160"/>
      <c r="K24" s="69">
        <v>0.31</v>
      </c>
      <c r="L24" s="93"/>
      <c r="M24" s="47">
        <f>'Negotiated Perforance Indicator'!F15</f>
        <v>0</v>
      </c>
    </row>
    <row r="25" spans="2:28" ht="41.25" customHeight="1" thickBot="1" x14ac:dyDescent="0.3">
      <c r="B25" s="72" t="s">
        <v>37</v>
      </c>
      <c r="C25" s="157" t="str">
        <f>IFERROR(H21/G21, "")</f>
        <v/>
      </c>
      <c r="D25" s="158"/>
      <c r="E25" s="89" t="s">
        <v>181</v>
      </c>
      <c r="F25" s="103" t="e">
        <f>F23/H23</f>
        <v>#DIV/0!</v>
      </c>
      <c r="G25" s="90" t="s">
        <v>180</v>
      </c>
      <c r="H25" s="104" t="e">
        <f>H24/H23</f>
        <v>#DIV/0!</v>
      </c>
      <c r="I25" s="159" t="s">
        <v>172</v>
      </c>
      <c r="J25" s="160"/>
      <c r="K25" s="73">
        <v>3100</v>
      </c>
      <c r="L25" s="92"/>
      <c r="M25" s="95">
        <f>'Negotiated Perforance Indicator'!F16</f>
        <v>0</v>
      </c>
      <c r="O25" s="74"/>
      <c r="P25" s="75"/>
    </row>
    <row r="26" spans="2:28" ht="30.75" customHeight="1" thickBot="1" x14ac:dyDescent="0.3">
      <c r="B26" s="91" t="s">
        <v>38</v>
      </c>
      <c r="C26" s="1"/>
      <c r="D26" s="2"/>
      <c r="E26" s="161" t="s">
        <v>102</v>
      </c>
      <c r="F26" s="162"/>
      <c r="G26" s="162"/>
      <c r="H26" s="77">
        <f>AVERAGE(E28+F28+G28+H28)/4</f>
        <v>0</v>
      </c>
      <c r="I26" s="163" t="s">
        <v>171</v>
      </c>
      <c r="J26" s="164"/>
      <c r="K26" s="78">
        <v>0.26</v>
      </c>
      <c r="L26" s="94"/>
      <c r="M26" s="79">
        <f>'Negotiated Perforance Indicator'!E17</f>
        <v>0</v>
      </c>
      <c r="P26" s="75"/>
    </row>
    <row r="27" spans="2:28" ht="24" customHeight="1" x14ac:dyDescent="0.25">
      <c r="B27" s="67" t="s">
        <v>39</v>
      </c>
      <c r="C27" s="80" t="str">
        <f>IFERROR(SUM(D13-C26)/D13, "")</f>
        <v/>
      </c>
      <c r="D27" s="81" t="str">
        <f>IFERROR(SUM(D20-D26)/D20, "")</f>
        <v/>
      </c>
      <c r="E27" s="82" t="s">
        <v>103</v>
      </c>
      <c r="F27" s="51" t="s">
        <v>104</v>
      </c>
      <c r="G27" s="51" t="s">
        <v>105</v>
      </c>
      <c r="H27" s="83" t="s">
        <v>106</v>
      </c>
      <c r="I27" s="183" t="s">
        <v>108</v>
      </c>
      <c r="J27" s="183"/>
      <c r="K27" s="183"/>
      <c r="L27" s="183"/>
      <c r="M27" s="184"/>
      <c r="O27" s="84"/>
    </row>
    <row r="28" spans="2:28" ht="34.5" customHeight="1" thickBot="1" x14ac:dyDescent="0.3">
      <c r="B28" s="72" t="s">
        <v>40</v>
      </c>
      <c r="C28" s="194" t="str">
        <f>IFERROR(AVERAGE(C27:D27), "")</f>
        <v/>
      </c>
      <c r="D28" s="195"/>
      <c r="E28" s="3"/>
      <c r="F28" s="4"/>
      <c r="G28" s="4"/>
      <c r="H28" s="5"/>
      <c r="I28" s="159" t="s">
        <v>109</v>
      </c>
      <c r="J28" s="159"/>
      <c r="K28" s="160"/>
      <c r="L28" s="185"/>
      <c r="M28" s="186"/>
    </row>
    <row r="29" spans="2:28" ht="36.75" customHeight="1" x14ac:dyDescent="0.25">
      <c r="B29" s="196" t="s">
        <v>41</v>
      </c>
      <c r="C29" s="198" t="s">
        <v>42</v>
      </c>
      <c r="D29" s="199"/>
      <c r="E29" s="200" t="s">
        <v>43</v>
      </c>
      <c r="F29" s="201"/>
      <c r="G29" s="200" t="s">
        <v>44</v>
      </c>
      <c r="H29" s="202"/>
      <c r="I29" s="187" t="s">
        <v>153</v>
      </c>
      <c r="J29" s="188"/>
      <c r="K29" s="188"/>
      <c r="L29" s="206"/>
      <c r="M29" s="207"/>
      <c r="O29" s="48"/>
    </row>
    <row r="30" spans="2:28" ht="36.75" customHeight="1" thickBot="1" x14ac:dyDescent="0.3">
      <c r="B30" s="197"/>
      <c r="C30" s="57">
        <f>SUM(D7:D10)</f>
        <v>0</v>
      </c>
      <c r="D30" s="85" t="str">
        <f>IFERROR(C30/$D$21, "")</f>
        <v/>
      </c>
      <c r="E30" s="57">
        <f>SUM(D11:D12)</f>
        <v>0</v>
      </c>
      <c r="F30" s="85" t="str">
        <f>IFERROR(E30/$D$21, "")</f>
        <v/>
      </c>
      <c r="G30" s="86">
        <f>SUM(D14:D19)</f>
        <v>0</v>
      </c>
      <c r="H30" s="87" t="str">
        <f>IFERROR(G30/$D$21, "")</f>
        <v/>
      </c>
      <c r="I30" s="189"/>
      <c r="J30" s="190"/>
      <c r="K30" s="190"/>
      <c r="L30" s="208"/>
      <c r="M30" s="209"/>
    </row>
    <row r="31" spans="2:28" ht="48" customHeight="1" thickBot="1" x14ac:dyDescent="0.3">
      <c r="B31" s="191" t="s">
        <v>111</v>
      </c>
      <c r="C31" s="192"/>
      <c r="D31" s="192"/>
      <c r="E31" s="192"/>
      <c r="F31" s="192"/>
      <c r="G31" s="192"/>
      <c r="H31" s="192"/>
      <c r="I31" s="192"/>
      <c r="J31" s="192"/>
      <c r="K31" s="192"/>
      <c r="L31" s="192"/>
      <c r="M31" s="193"/>
    </row>
    <row r="32" spans="2:28" ht="92.25" customHeight="1" thickBot="1" x14ac:dyDescent="0.3">
      <c r="B32" s="191" t="s">
        <v>186</v>
      </c>
      <c r="C32" s="192"/>
      <c r="D32" s="192"/>
      <c r="E32" s="192"/>
      <c r="F32" s="192"/>
      <c r="G32" s="192"/>
      <c r="H32" s="192"/>
      <c r="I32" s="192"/>
      <c r="J32" s="192"/>
      <c r="K32" s="192"/>
      <c r="L32" s="192"/>
      <c r="M32" s="193"/>
    </row>
    <row r="33" spans="8:10" x14ac:dyDescent="0.25">
      <c r="H33" s="48"/>
      <c r="I33" s="48"/>
      <c r="J33" s="48"/>
    </row>
    <row r="34" spans="8:10" ht="15" customHeight="1" x14ac:dyDescent="0.25">
      <c r="H34" s="48"/>
      <c r="I34" s="48"/>
      <c r="J34" s="48"/>
    </row>
  </sheetData>
  <sheetProtection algorithmName="SHA-512" hashValue="sd3aXjq4qww8kHj8P32edANPZguUmcLKLI/zhYuZ0gdDbwu8NUs6Rm9Q3cI5eSN0yMHb3fdfyVyDerbnfDj3zQ==" saltValue="CC2vBwerIKIdz1WpPo2NAA==" spinCount="100000" sheet="1" objects="1" scenarios="1"/>
  <protectedRanges>
    <protectedRange sqref="L28:L29" name="Range2_2"/>
    <protectedRange sqref="L22" name="Range1_2"/>
  </protectedRanges>
  <mergeCells count="28">
    <mergeCell ref="B32:M32"/>
    <mergeCell ref="C25:D25"/>
    <mergeCell ref="I25:J25"/>
    <mergeCell ref="B2:M2"/>
    <mergeCell ref="B3:B4"/>
    <mergeCell ref="C3:H4"/>
    <mergeCell ref="I3:J3"/>
    <mergeCell ref="K3:M3"/>
    <mergeCell ref="I4:J4"/>
    <mergeCell ref="K4:M4"/>
    <mergeCell ref="E22:H22"/>
    <mergeCell ref="I22:M22"/>
    <mergeCell ref="I23:J23"/>
    <mergeCell ref="E24:G24"/>
    <mergeCell ref="I24:J24"/>
    <mergeCell ref="E26:G26"/>
    <mergeCell ref="I26:J26"/>
    <mergeCell ref="I27:M27"/>
    <mergeCell ref="C28:D28"/>
    <mergeCell ref="I28:K28"/>
    <mergeCell ref="L28:M28"/>
    <mergeCell ref="B31:M31"/>
    <mergeCell ref="B29:B30"/>
    <mergeCell ref="C29:D29"/>
    <mergeCell ref="E29:F29"/>
    <mergeCell ref="G29:H29"/>
    <mergeCell ref="I29:K30"/>
    <mergeCell ref="L29:M30"/>
  </mergeCells>
  <conditionalFormatting sqref="L14:L19">
    <cfRule type="cellIs" dxfId="65" priority="10" operator="lessThan">
      <formula>0</formula>
    </cfRule>
  </conditionalFormatting>
  <conditionalFormatting sqref="L7:L12">
    <cfRule type="cellIs" dxfId="64" priority="9" operator="lessThan">
      <formula>0</formula>
    </cfRule>
  </conditionalFormatting>
  <conditionalFormatting sqref="K14:K19">
    <cfRule type="expression" dxfId="63" priority="6" stopIfTrue="1">
      <formula>$C$14 = ""</formula>
    </cfRule>
    <cfRule type="cellIs" dxfId="62" priority="7" stopIfTrue="1" operator="lessThanOrEqual">
      <formula>$C$14</formula>
    </cfRule>
    <cfRule type="cellIs" dxfId="61" priority="8" stopIfTrue="1" operator="greaterThan">
      <formula>$C$14</formula>
    </cfRule>
  </conditionalFormatting>
  <conditionalFormatting sqref="K7:K12">
    <cfRule type="expression" dxfId="60" priority="3" stopIfTrue="1">
      <formula>$C$7 = ""</formula>
    </cfRule>
    <cfRule type="cellIs" dxfId="59" priority="4" stopIfTrue="1" operator="lessThanOrEqual">
      <formula>$C$7</formula>
    </cfRule>
    <cfRule type="cellIs" dxfId="58" priority="5" stopIfTrue="1" operator="greaterThan">
      <formula>$C$7</formula>
    </cfRule>
  </conditionalFormatting>
  <conditionalFormatting sqref="L20:L21">
    <cfRule type="cellIs" dxfId="57" priority="2" operator="lessThan">
      <formula>0</formula>
    </cfRule>
  </conditionalFormatting>
  <conditionalFormatting sqref="L13">
    <cfRule type="cellIs" dxfId="56" priority="1" operator="lessThan">
      <formula>0</formula>
    </cfRule>
  </conditionalFormatting>
  <conditionalFormatting sqref="K23:L23">
    <cfRule type="expression" dxfId="55" priority="11">
      <formula>#REF! = ""</formula>
    </cfRule>
    <cfRule type="cellIs" dxfId="54" priority="12" stopIfTrue="1" operator="lessThanOrEqual">
      <formula>#REF!</formula>
    </cfRule>
    <cfRule type="cellIs" dxfId="53" priority="13" stopIfTrue="1" operator="greaterThan">
      <formula>#REF!</formula>
    </cfRule>
  </conditionalFormatting>
  <conditionalFormatting sqref="K24:L24">
    <cfRule type="expression" dxfId="52" priority="14">
      <formula>#REF! = ""</formula>
    </cfRule>
    <cfRule type="cellIs" dxfId="51" priority="15" stopIfTrue="1" operator="greaterThan">
      <formula>#REF!</formula>
    </cfRule>
    <cfRule type="cellIs" dxfId="50" priority="16" stopIfTrue="1" operator="lessThanOrEqual">
      <formula>#REF!</formula>
    </cfRule>
  </conditionalFormatting>
  <conditionalFormatting sqref="K25:L25">
    <cfRule type="expression" dxfId="49" priority="17">
      <formula>#REF! = ""</formula>
    </cfRule>
    <cfRule type="cellIs" dxfId="48" priority="18" stopIfTrue="1" operator="greaterThan">
      <formula>#REF!</formula>
    </cfRule>
    <cfRule type="cellIs" dxfId="47" priority="19" stopIfTrue="1" operator="lessThanOrEqual">
      <formula>#REF!</formula>
    </cfRule>
  </conditionalFormatting>
  <conditionalFormatting sqref="K26:L26">
    <cfRule type="expression" dxfId="46" priority="20">
      <formula>#REF! = ""</formula>
    </cfRule>
    <cfRule type="cellIs" dxfId="45" priority="21" stopIfTrue="1" operator="greaterThan">
      <formula>#REF!</formula>
    </cfRule>
    <cfRule type="cellIs" dxfId="44" priority="22" stopIfTrue="1" operator="lessThanOrEqual">
      <formula>#REF!</formula>
    </cfRule>
  </conditionalFormatting>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39890AFB-54BF-4793-A6E6-809FA680D749}">
          <x14:formula1>
            <xm:f>Sheet6!$A$1:$A$16</xm:f>
          </x14:formula1>
          <xm:sqref>C3:H4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A2585-42AE-45DB-B2CE-48F5A3385168}">
  <dimension ref="B1:AB34"/>
  <sheetViews>
    <sheetView workbookViewId="0">
      <pane ySplit="4" topLeftCell="A5" activePane="bottomLeft" state="frozen"/>
      <selection pane="bottomLeft" activeCell="F23" sqref="F23"/>
    </sheetView>
  </sheetViews>
  <sheetFormatPr defaultColWidth="9" defaultRowHeight="15" x14ac:dyDescent="0.25"/>
  <cols>
    <col min="1" max="1" width="2.7109375" style="31" customWidth="1"/>
    <col min="2" max="2" width="29.42578125" style="31" bestFit="1" customWidth="1"/>
    <col min="3" max="3" width="12" style="31" customWidth="1"/>
    <col min="4" max="4" width="12.5703125" style="31" customWidth="1"/>
    <col min="5" max="5" width="12.42578125" style="31" customWidth="1"/>
    <col min="6" max="6" width="12.140625" style="31" customWidth="1"/>
    <col min="7" max="7" width="13.42578125" style="31" customWidth="1"/>
    <col min="8" max="8" width="14.140625" style="31" bestFit="1" customWidth="1"/>
    <col min="9" max="9" width="13.28515625" style="31" customWidth="1"/>
    <col min="10" max="10" width="11.28515625" style="31" bestFit="1" customWidth="1"/>
    <col min="11" max="12" width="11.140625" style="31" customWidth="1"/>
    <col min="13" max="13" width="11.28515625" style="31" customWidth="1"/>
    <col min="14" max="14" width="9" style="31" customWidth="1"/>
    <col min="15" max="15" width="14.85546875" style="31" customWidth="1"/>
    <col min="16" max="16" width="9" style="31" customWidth="1"/>
    <col min="17" max="17" width="16.28515625" style="31" customWidth="1"/>
    <col min="18" max="20" width="9" style="31" customWidth="1"/>
    <col min="21" max="21" width="22.7109375" style="31" customWidth="1"/>
    <col min="22" max="22" width="9" style="31"/>
    <col min="23" max="23" width="12.5703125" style="31" bestFit="1" customWidth="1"/>
    <col min="24" max="16384" width="9" style="31"/>
  </cols>
  <sheetData>
    <row r="1" spans="2:28" ht="9.75" customHeight="1" thickBot="1" x14ac:dyDescent="0.3"/>
    <row r="2" spans="2:28" ht="21" thickBot="1" x14ac:dyDescent="0.3">
      <c r="B2" s="151" t="s">
        <v>185</v>
      </c>
      <c r="C2" s="152"/>
      <c r="D2" s="152"/>
      <c r="E2" s="152"/>
      <c r="F2" s="152"/>
      <c r="G2" s="152"/>
      <c r="H2" s="152"/>
      <c r="I2" s="152"/>
      <c r="J2" s="152"/>
      <c r="K2" s="152"/>
      <c r="L2" s="152"/>
      <c r="M2" s="153"/>
    </row>
    <row r="3" spans="2:28" ht="18" x14ac:dyDescent="0.25">
      <c r="B3" s="168" t="s">
        <v>46</v>
      </c>
      <c r="C3" s="170" t="s">
        <v>100</v>
      </c>
      <c r="D3" s="170"/>
      <c r="E3" s="170"/>
      <c r="F3" s="170"/>
      <c r="G3" s="170"/>
      <c r="H3" s="171"/>
      <c r="I3" s="174" t="s">
        <v>0</v>
      </c>
      <c r="J3" s="175"/>
      <c r="K3" s="180" t="s">
        <v>1</v>
      </c>
      <c r="L3" s="181"/>
      <c r="M3" s="182"/>
    </row>
    <row r="4" spans="2:28" ht="16.5" thickBot="1" x14ac:dyDescent="0.3">
      <c r="B4" s="169"/>
      <c r="C4" s="172"/>
      <c r="D4" s="172"/>
      <c r="E4" s="172"/>
      <c r="F4" s="172"/>
      <c r="G4" s="172"/>
      <c r="H4" s="173"/>
      <c r="I4" s="176" t="s">
        <v>152</v>
      </c>
      <c r="J4" s="177"/>
      <c r="K4" s="154">
        <v>44331</v>
      </c>
      <c r="L4" s="155"/>
      <c r="M4" s="156"/>
    </row>
    <row r="5" spans="2:28" ht="64.5" thickBot="1" x14ac:dyDescent="0.3">
      <c r="B5" s="32" t="s">
        <v>2</v>
      </c>
      <c r="C5" s="33" t="s">
        <v>3</v>
      </c>
      <c r="D5" s="33" t="s">
        <v>4</v>
      </c>
      <c r="E5" s="33" t="s">
        <v>5</v>
      </c>
      <c r="F5" s="33" t="s">
        <v>6</v>
      </c>
      <c r="G5" s="34" t="s">
        <v>7</v>
      </c>
      <c r="H5" s="34" t="s">
        <v>8</v>
      </c>
      <c r="I5" s="34" t="s">
        <v>9</v>
      </c>
      <c r="J5" s="34" t="s">
        <v>10</v>
      </c>
      <c r="K5" s="33" t="s">
        <v>11</v>
      </c>
      <c r="L5" s="35" t="s">
        <v>12</v>
      </c>
      <c r="M5" s="36" t="s">
        <v>101</v>
      </c>
    </row>
    <row r="6" spans="2:28" x14ac:dyDescent="0.25">
      <c r="B6" s="37" t="s">
        <v>13</v>
      </c>
      <c r="C6" s="38" t="s">
        <v>14</v>
      </c>
      <c r="D6" s="38" t="s">
        <v>15</v>
      </c>
      <c r="E6" s="38" t="s">
        <v>15</v>
      </c>
      <c r="F6" s="38" t="s">
        <v>15</v>
      </c>
      <c r="G6" s="38" t="s">
        <v>15</v>
      </c>
      <c r="H6" s="38" t="s">
        <v>15</v>
      </c>
      <c r="I6" s="38" t="s">
        <v>15</v>
      </c>
      <c r="J6" s="38" t="s">
        <v>15</v>
      </c>
      <c r="K6" s="38" t="s">
        <v>14</v>
      </c>
      <c r="L6" s="39" t="s">
        <v>14</v>
      </c>
      <c r="M6" s="40" t="s">
        <v>14</v>
      </c>
      <c r="N6" s="41"/>
    </row>
    <row r="7" spans="2:28" x14ac:dyDescent="0.25">
      <c r="B7" s="42" t="s">
        <v>16</v>
      </c>
      <c r="C7" s="43" t="str">
        <f>IFERROR(F7/E7, "")</f>
        <v/>
      </c>
      <c r="D7" s="7"/>
      <c r="E7" s="7"/>
      <c r="F7" s="7"/>
      <c r="G7" s="7"/>
      <c r="H7" s="7"/>
      <c r="I7" s="7"/>
      <c r="J7" s="44" t="str">
        <f>IFERROR(I7/D7, "")</f>
        <v/>
      </c>
      <c r="K7" s="45">
        <f>'Negotiated Perforance Indicator'!D27</f>
        <v>0.1</v>
      </c>
      <c r="L7" s="46" t="str">
        <f>IFERROR(C7/K7, "")</f>
        <v/>
      </c>
      <c r="M7" s="47">
        <f>'Negotiated Perforance Indicator'!F40</f>
        <v>0</v>
      </c>
      <c r="N7" s="41"/>
      <c r="O7" s="48"/>
      <c r="P7" s="49"/>
    </row>
    <row r="8" spans="2:28" x14ac:dyDescent="0.25">
      <c r="B8" s="42" t="s">
        <v>17</v>
      </c>
      <c r="C8" s="43" t="str">
        <f t="shared" ref="C8:C13" si="0">IFERROR(F8/E8, "")</f>
        <v/>
      </c>
      <c r="D8" s="7"/>
      <c r="E8" s="7"/>
      <c r="F8" s="7"/>
      <c r="G8" s="7"/>
      <c r="H8" s="7"/>
      <c r="I8" s="7"/>
      <c r="J8" s="44" t="str">
        <f t="shared" ref="J8:J13" si="1">IFERROR(I8/D8, "")</f>
        <v/>
      </c>
      <c r="K8" s="45">
        <f>'Negotiated Perforance Indicator'!D28</f>
        <v>0.19</v>
      </c>
      <c r="L8" s="46" t="str">
        <f t="shared" ref="L8:L11" si="2">IFERROR(C8/K8, "")</f>
        <v/>
      </c>
      <c r="M8" s="47">
        <f>'Negotiated Perforance Indicator'!F41</f>
        <v>0</v>
      </c>
      <c r="N8" s="41"/>
    </row>
    <row r="9" spans="2:28" x14ac:dyDescent="0.25">
      <c r="B9" s="42" t="s">
        <v>18</v>
      </c>
      <c r="C9" s="43" t="str">
        <f t="shared" si="0"/>
        <v/>
      </c>
      <c r="D9" s="7"/>
      <c r="E9" s="7"/>
      <c r="F9" s="7"/>
      <c r="G9" s="7"/>
      <c r="H9" s="7"/>
      <c r="I9" s="7"/>
      <c r="J9" s="44" t="str">
        <f t="shared" si="1"/>
        <v/>
      </c>
      <c r="K9" s="45">
        <f>'Negotiated Perforance Indicator'!D29</f>
        <v>0.25</v>
      </c>
      <c r="L9" s="46" t="str">
        <f t="shared" si="2"/>
        <v/>
      </c>
      <c r="M9" s="47">
        <f>'Negotiated Perforance Indicator'!F42</f>
        <v>0</v>
      </c>
      <c r="N9" s="41"/>
    </row>
    <row r="10" spans="2:28" x14ac:dyDescent="0.25">
      <c r="B10" s="42" t="s">
        <v>19</v>
      </c>
      <c r="C10" s="43" t="str">
        <f t="shared" si="0"/>
        <v/>
      </c>
      <c r="D10" s="7"/>
      <c r="E10" s="7"/>
      <c r="F10" s="7"/>
      <c r="G10" s="7"/>
      <c r="H10" s="7"/>
      <c r="I10" s="7"/>
      <c r="J10" s="44" t="str">
        <f>IFERROR(I10/D10, "")</f>
        <v/>
      </c>
      <c r="K10" s="45">
        <f>'Negotiated Perforance Indicator'!D30</f>
        <v>0.28999999999999998</v>
      </c>
      <c r="L10" s="46" t="str">
        <f t="shared" si="2"/>
        <v/>
      </c>
      <c r="M10" s="47">
        <f>'Negotiated Perforance Indicator'!F43</f>
        <v>0</v>
      </c>
      <c r="N10" s="41"/>
    </row>
    <row r="11" spans="2:28" x14ac:dyDescent="0.25">
      <c r="B11" s="42" t="s">
        <v>20</v>
      </c>
      <c r="C11" s="43" t="str">
        <f t="shared" si="0"/>
        <v/>
      </c>
      <c r="D11" s="7"/>
      <c r="E11" s="7"/>
      <c r="F11" s="7"/>
      <c r="G11" s="7"/>
      <c r="H11" s="7"/>
      <c r="I11" s="7"/>
      <c r="J11" s="44" t="str">
        <f>IFERROR(I11/D11, "")</f>
        <v/>
      </c>
      <c r="K11" s="45">
        <f>'Negotiated Perforance Indicator'!D31</f>
        <v>0.41</v>
      </c>
      <c r="L11" s="46" t="str">
        <f t="shared" si="2"/>
        <v/>
      </c>
      <c r="M11" s="47">
        <f>'Negotiated Perforance Indicator'!F44</f>
        <v>0</v>
      </c>
      <c r="N11" s="41"/>
    </row>
    <row r="12" spans="2:28" x14ac:dyDescent="0.25">
      <c r="B12" s="42" t="s">
        <v>21</v>
      </c>
      <c r="C12" s="43" t="str">
        <f t="shared" si="0"/>
        <v/>
      </c>
      <c r="D12" s="7"/>
      <c r="E12" s="7"/>
      <c r="F12" s="7"/>
      <c r="G12" s="7"/>
      <c r="H12" s="7"/>
      <c r="I12" s="7"/>
      <c r="J12" s="44" t="str">
        <f t="shared" si="1"/>
        <v/>
      </c>
      <c r="K12" s="45">
        <f>'Negotiated Perforance Indicator'!D32</f>
        <v>0.41</v>
      </c>
      <c r="L12" s="46" t="str">
        <f>IFERROR(C12/K12, "")</f>
        <v/>
      </c>
      <c r="M12" s="47">
        <f>'Negotiated Perforance Indicator'!F45</f>
        <v>0</v>
      </c>
      <c r="N12" s="41"/>
      <c r="R12" s="50"/>
    </row>
    <row r="13" spans="2:28" x14ac:dyDescent="0.25">
      <c r="B13" s="42" t="s">
        <v>22</v>
      </c>
      <c r="C13" s="43" t="str">
        <f t="shared" si="0"/>
        <v/>
      </c>
      <c r="D13" s="51">
        <f t="shared" ref="D13:F13" si="3">SUM(D7:D12)</f>
        <v>0</v>
      </c>
      <c r="E13" s="51">
        <f t="shared" si="3"/>
        <v>0</v>
      </c>
      <c r="F13" s="51">
        <f t="shared" si="3"/>
        <v>0</v>
      </c>
      <c r="G13" s="51">
        <f>SUM(G7:G12)</f>
        <v>0</v>
      </c>
      <c r="H13" s="51">
        <f>SUM(H7:H12)</f>
        <v>0</v>
      </c>
      <c r="I13" s="51">
        <f>SUM(I7:I12)</f>
        <v>0</v>
      </c>
      <c r="J13" s="44" t="str">
        <f t="shared" si="1"/>
        <v/>
      </c>
      <c r="K13" s="52">
        <f>'Negotiated Perforance Indicator'!D33</f>
        <v>0.24</v>
      </c>
      <c r="L13" s="53" t="str">
        <f>IFERROR(C13/K13, "")</f>
        <v/>
      </c>
      <c r="M13" s="54">
        <f>'Negotiated Perforance Indicator'!F46</f>
        <v>0</v>
      </c>
      <c r="N13" s="41"/>
      <c r="W13" s="41"/>
      <c r="X13" s="41"/>
      <c r="Y13" s="41"/>
      <c r="Z13" s="41"/>
      <c r="AA13" s="41"/>
      <c r="AB13" s="41"/>
    </row>
    <row r="14" spans="2:28" x14ac:dyDescent="0.25">
      <c r="B14" s="42" t="s">
        <v>23</v>
      </c>
      <c r="C14" s="43" t="str">
        <f>IFERROR(F14/E14,"")</f>
        <v/>
      </c>
      <c r="D14" s="7"/>
      <c r="E14" s="7"/>
      <c r="F14" s="7"/>
      <c r="G14" s="7"/>
      <c r="H14" s="7"/>
      <c r="I14" s="7"/>
      <c r="J14" s="44" t="str">
        <f>IFERROR(I14/D14,"")</f>
        <v/>
      </c>
      <c r="K14" s="45">
        <f>'Negotiated Perforance Indicator'!H27</f>
        <v>0.17</v>
      </c>
      <c r="L14" s="46" t="str">
        <f>IFERROR(C14/K14, "")</f>
        <v/>
      </c>
      <c r="M14" s="47">
        <f>'Negotiated Perforance Indicator'!F52</f>
        <v>0</v>
      </c>
      <c r="N14" s="41"/>
      <c r="W14" s="41"/>
      <c r="X14" s="41"/>
      <c r="Y14" s="41"/>
      <c r="Z14" s="41"/>
      <c r="AA14" s="41"/>
      <c r="AB14" s="41"/>
    </row>
    <row r="15" spans="2:28" x14ac:dyDescent="0.25">
      <c r="B15" s="42" t="s">
        <v>24</v>
      </c>
      <c r="C15" s="43" t="str">
        <f t="shared" ref="C15:C21" si="4">IFERROR(F15/E15,"")</f>
        <v/>
      </c>
      <c r="D15" s="7"/>
      <c r="E15" s="7"/>
      <c r="F15" s="7"/>
      <c r="G15" s="7"/>
      <c r="H15" s="7"/>
      <c r="I15" s="7"/>
      <c r="J15" s="44" t="str">
        <f t="shared" ref="J15:J20" si="5">IFERROR(I15/D15,"")</f>
        <v/>
      </c>
      <c r="K15" s="45">
        <f>'Negotiated Perforance Indicator'!H28</f>
        <v>0.2</v>
      </c>
      <c r="L15" s="46" t="str">
        <f t="shared" ref="L15:L21" si="6">IFERROR(C15/K15, "")</f>
        <v/>
      </c>
      <c r="M15" s="47">
        <f>'Negotiated Perforance Indicator'!F53</f>
        <v>0</v>
      </c>
      <c r="N15" s="41"/>
      <c r="W15" s="41"/>
      <c r="X15" s="41"/>
      <c r="Y15" s="41"/>
      <c r="Z15" s="41"/>
      <c r="AA15" s="41"/>
      <c r="AB15" s="41"/>
    </row>
    <row r="16" spans="2:28" x14ac:dyDescent="0.25">
      <c r="B16" s="42" t="s">
        <v>25</v>
      </c>
      <c r="C16" s="43" t="str">
        <f t="shared" si="4"/>
        <v/>
      </c>
      <c r="D16" s="7"/>
      <c r="E16" s="7"/>
      <c r="F16" s="7"/>
      <c r="G16" s="7"/>
      <c r="H16" s="7"/>
      <c r="I16" s="7"/>
      <c r="J16" s="44" t="str">
        <f t="shared" si="5"/>
        <v/>
      </c>
      <c r="K16" s="45">
        <f>'Negotiated Perforance Indicator'!H29</f>
        <v>0.2</v>
      </c>
      <c r="L16" s="46" t="str">
        <f t="shared" si="6"/>
        <v/>
      </c>
      <c r="M16" s="47">
        <f>'Negotiated Perforance Indicator'!F54</f>
        <v>0</v>
      </c>
      <c r="N16" s="41"/>
      <c r="R16" s="50"/>
      <c r="W16" s="41"/>
      <c r="X16" s="41"/>
      <c r="Y16" s="41"/>
      <c r="Z16" s="41"/>
      <c r="AA16" s="41"/>
      <c r="AB16" s="41"/>
    </row>
    <row r="17" spans="2:28" x14ac:dyDescent="0.25">
      <c r="B17" s="42" t="s">
        <v>26</v>
      </c>
      <c r="C17" s="43" t="str">
        <f t="shared" si="4"/>
        <v/>
      </c>
      <c r="D17" s="7"/>
      <c r="E17" s="7"/>
      <c r="F17" s="7"/>
      <c r="G17" s="7"/>
      <c r="H17" s="7"/>
      <c r="I17" s="7"/>
      <c r="J17" s="44" t="str">
        <f t="shared" si="5"/>
        <v/>
      </c>
      <c r="K17" s="45">
        <f>'Negotiated Perforance Indicator'!H30</f>
        <v>0.24</v>
      </c>
      <c r="L17" s="46" t="str">
        <f t="shared" si="6"/>
        <v/>
      </c>
      <c r="M17" s="47">
        <f>'Negotiated Perforance Indicator'!F55</f>
        <v>0</v>
      </c>
      <c r="N17" s="41"/>
      <c r="W17" s="41"/>
      <c r="X17" s="41"/>
      <c r="Y17" s="41"/>
      <c r="Z17" s="41"/>
      <c r="AA17" s="41"/>
      <c r="AB17" s="41"/>
    </row>
    <row r="18" spans="2:28" x14ac:dyDescent="0.25">
      <c r="B18" s="42" t="s">
        <v>27</v>
      </c>
      <c r="C18" s="43" t="str">
        <f t="shared" si="4"/>
        <v/>
      </c>
      <c r="D18" s="7"/>
      <c r="E18" s="7"/>
      <c r="F18" s="7"/>
      <c r="G18" s="7"/>
      <c r="H18" s="7"/>
      <c r="I18" s="7"/>
      <c r="J18" s="44" t="str">
        <f t="shared" si="5"/>
        <v/>
      </c>
      <c r="K18" s="45">
        <f>'Negotiated Perforance Indicator'!H31</f>
        <v>0.23</v>
      </c>
      <c r="L18" s="46" t="str">
        <f t="shared" si="6"/>
        <v/>
      </c>
      <c r="M18" s="47">
        <f>'Negotiated Perforance Indicator'!F56</f>
        <v>0</v>
      </c>
      <c r="N18" s="41"/>
      <c r="W18" s="41"/>
      <c r="X18" s="41"/>
      <c r="Y18" s="41"/>
      <c r="Z18" s="41"/>
      <c r="AA18" s="41"/>
      <c r="AB18" s="41"/>
    </row>
    <row r="19" spans="2:28" x14ac:dyDescent="0.25">
      <c r="B19" s="42" t="s">
        <v>28</v>
      </c>
      <c r="C19" s="43" t="str">
        <f t="shared" si="4"/>
        <v/>
      </c>
      <c r="D19" s="7"/>
      <c r="E19" s="7"/>
      <c r="F19" s="7"/>
      <c r="G19" s="7"/>
      <c r="H19" s="7"/>
      <c r="I19" s="7"/>
      <c r="J19" s="44" t="str">
        <f t="shared" si="5"/>
        <v/>
      </c>
      <c r="K19" s="45">
        <f>'Negotiated Perforance Indicator'!H32</f>
        <v>0.1</v>
      </c>
      <c r="L19" s="46" t="str">
        <f t="shared" si="6"/>
        <v/>
      </c>
      <c r="M19" s="47">
        <f>'Negotiated Perforance Indicator'!F57</f>
        <v>0</v>
      </c>
      <c r="W19" s="41"/>
      <c r="X19" s="41"/>
      <c r="Y19" s="41"/>
      <c r="Z19" s="41"/>
      <c r="AA19" s="41"/>
      <c r="AB19" s="41"/>
    </row>
    <row r="20" spans="2:28" x14ac:dyDescent="0.25">
      <c r="B20" s="42" t="s">
        <v>29</v>
      </c>
      <c r="C20" s="43" t="str">
        <f t="shared" si="4"/>
        <v/>
      </c>
      <c r="D20" s="51">
        <f t="shared" ref="D20:H20" si="7">SUM(D14:D19)</f>
        <v>0</v>
      </c>
      <c r="E20" s="51">
        <f t="shared" si="7"/>
        <v>0</v>
      </c>
      <c r="F20" s="51">
        <f t="shared" si="7"/>
        <v>0</v>
      </c>
      <c r="G20" s="51">
        <f t="shared" si="7"/>
        <v>0</v>
      </c>
      <c r="H20" s="51">
        <f t="shared" si="7"/>
        <v>0</v>
      </c>
      <c r="I20" s="51">
        <f>SUM(I14:I19)</f>
        <v>0</v>
      </c>
      <c r="J20" s="44" t="str">
        <f t="shared" si="5"/>
        <v/>
      </c>
      <c r="K20" s="52">
        <f>'Negotiated Perforance Indicator'!H33</f>
        <v>0.19</v>
      </c>
      <c r="L20" s="53" t="str">
        <f t="shared" si="6"/>
        <v/>
      </c>
      <c r="M20" s="54">
        <f>'Negotiated Perforance Indicator'!F58</f>
        <v>0</v>
      </c>
      <c r="R20" s="50"/>
      <c r="W20" s="41"/>
      <c r="X20" s="41"/>
      <c r="Y20" s="41"/>
      <c r="Z20" s="41"/>
      <c r="AA20" s="41"/>
      <c r="AB20" s="41"/>
    </row>
    <row r="21" spans="2:28" ht="15.75" thickBot="1" x14ac:dyDescent="0.3">
      <c r="B21" s="55" t="s">
        <v>30</v>
      </c>
      <c r="C21" s="56" t="str">
        <f t="shared" si="4"/>
        <v/>
      </c>
      <c r="D21" s="57">
        <f t="shared" ref="D21:I21" si="8">D13+D20</f>
        <v>0</v>
      </c>
      <c r="E21" s="58">
        <f t="shared" si="8"/>
        <v>0</v>
      </c>
      <c r="F21" s="58">
        <f t="shared" si="8"/>
        <v>0</v>
      </c>
      <c r="G21" s="58">
        <f>G13+G20</f>
        <v>0</v>
      </c>
      <c r="H21" s="58">
        <f t="shared" si="8"/>
        <v>0</v>
      </c>
      <c r="I21" s="57">
        <f t="shared" si="8"/>
        <v>0</v>
      </c>
      <c r="J21" s="59" t="str">
        <f>IFERROR(I21/D21, "")</f>
        <v/>
      </c>
      <c r="K21" s="60">
        <f>'Negotiated Perforance Indicator'!D18</f>
        <v>0.24</v>
      </c>
      <c r="L21" s="61" t="str">
        <f t="shared" si="6"/>
        <v/>
      </c>
      <c r="M21" s="62">
        <f>'Negotiated Perforance Indicator'!F18</f>
        <v>0</v>
      </c>
      <c r="W21" s="41"/>
      <c r="X21" s="41"/>
      <c r="Y21" s="41"/>
      <c r="Z21" s="41"/>
      <c r="AA21" s="41"/>
      <c r="AB21" s="41"/>
    </row>
    <row r="22" spans="2:28" ht="15" customHeight="1" x14ac:dyDescent="0.25">
      <c r="B22" s="63" t="s">
        <v>31</v>
      </c>
      <c r="C22" s="64" t="s">
        <v>32</v>
      </c>
      <c r="D22" s="65" t="s">
        <v>33</v>
      </c>
      <c r="E22" s="165" t="s">
        <v>110</v>
      </c>
      <c r="F22" s="166"/>
      <c r="G22" s="166"/>
      <c r="H22" s="167"/>
      <c r="I22" s="178" t="s">
        <v>34</v>
      </c>
      <c r="J22" s="178"/>
      <c r="K22" s="178"/>
      <c r="L22" s="178"/>
      <c r="M22" s="179"/>
      <c r="O22" s="66"/>
    </row>
    <row r="23" spans="2:28" ht="30.75" customHeight="1" x14ac:dyDescent="0.25">
      <c r="B23" s="67" t="s">
        <v>35</v>
      </c>
      <c r="C23" s="51">
        <f>G13</f>
        <v>0</v>
      </c>
      <c r="D23" s="68">
        <f>G20</f>
        <v>0</v>
      </c>
      <c r="E23" s="89" t="s">
        <v>107</v>
      </c>
      <c r="F23" s="210"/>
      <c r="G23" s="90" t="s">
        <v>179</v>
      </c>
      <c r="H23" s="6"/>
      <c r="I23" s="159" t="s">
        <v>169</v>
      </c>
      <c r="J23" s="160"/>
      <c r="K23" s="69">
        <v>0.34599999999999997</v>
      </c>
      <c r="L23" s="93"/>
      <c r="M23" s="47">
        <f>'Negotiated Perforance Indicator'!F14</f>
        <v>0</v>
      </c>
      <c r="O23" s="66"/>
    </row>
    <row r="24" spans="2:28" ht="30.75" customHeight="1" x14ac:dyDescent="0.25">
      <c r="B24" s="67" t="s">
        <v>36</v>
      </c>
      <c r="C24" s="70" t="str">
        <f>IFERROR(H13/C23, "")</f>
        <v/>
      </c>
      <c r="D24" s="71" t="str">
        <f>IFERROR(H20/D23, "")</f>
        <v/>
      </c>
      <c r="E24" s="161" t="s">
        <v>168</v>
      </c>
      <c r="F24" s="162"/>
      <c r="G24" s="162"/>
      <c r="H24" s="6"/>
      <c r="I24" s="159" t="s">
        <v>170</v>
      </c>
      <c r="J24" s="160"/>
      <c r="K24" s="69">
        <v>0.31</v>
      </c>
      <c r="L24" s="93"/>
      <c r="M24" s="47">
        <f>'Negotiated Perforance Indicator'!F15</f>
        <v>0</v>
      </c>
    </row>
    <row r="25" spans="2:28" ht="41.25" customHeight="1" thickBot="1" x14ac:dyDescent="0.3">
      <c r="B25" s="72" t="s">
        <v>37</v>
      </c>
      <c r="C25" s="157" t="str">
        <f>IFERROR(H21/G21, "")</f>
        <v/>
      </c>
      <c r="D25" s="158"/>
      <c r="E25" s="89" t="s">
        <v>181</v>
      </c>
      <c r="F25" s="103" t="e">
        <f>F23/H23</f>
        <v>#DIV/0!</v>
      </c>
      <c r="G25" s="90" t="s">
        <v>180</v>
      </c>
      <c r="H25" s="104" t="e">
        <f>H24/H23</f>
        <v>#DIV/0!</v>
      </c>
      <c r="I25" s="159" t="s">
        <v>172</v>
      </c>
      <c r="J25" s="160"/>
      <c r="K25" s="73">
        <v>3100</v>
      </c>
      <c r="L25" s="92"/>
      <c r="M25" s="95">
        <f>'Negotiated Perforance Indicator'!F16</f>
        <v>0</v>
      </c>
      <c r="O25" s="74"/>
      <c r="P25" s="75"/>
    </row>
    <row r="26" spans="2:28" ht="30.75" customHeight="1" thickBot="1" x14ac:dyDescent="0.3">
      <c r="B26" s="91" t="s">
        <v>38</v>
      </c>
      <c r="C26" s="1"/>
      <c r="D26" s="2"/>
      <c r="E26" s="161" t="s">
        <v>102</v>
      </c>
      <c r="F26" s="162"/>
      <c r="G26" s="162"/>
      <c r="H26" s="77">
        <f>AVERAGE(E28+F28+G28+H28)/4</f>
        <v>0</v>
      </c>
      <c r="I26" s="163" t="s">
        <v>171</v>
      </c>
      <c r="J26" s="164"/>
      <c r="K26" s="78">
        <v>0.26</v>
      </c>
      <c r="L26" s="94"/>
      <c r="M26" s="79">
        <f>'Negotiated Perforance Indicator'!E17</f>
        <v>0</v>
      </c>
      <c r="P26" s="75"/>
    </row>
    <row r="27" spans="2:28" ht="24" customHeight="1" x14ac:dyDescent="0.25">
      <c r="B27" s="67" t="s">
        <v>39</v>
      </c>
      <c r="C27" s="80" t="str">
        <f>IFERROR(SUM(D13-C26)/D13, "")</f>
        <v/>
      </c>
      <c r="D27" s="81" t="str">
        <f>IFERROR(SUM(D20-D26)/D20, "")</f>
        <v/>
      </c>
      <c r="E27" s="82" t="s">
        <v>103</v>
      </c>
      <c r="F27" s="51" t="s">
        <v>104</v>
      </c>
      <c r="G27" s="51" t="s">
        <v>105</v>
      </c>
      <c r="H27" s="83" t="s">
        <v>106</v>
      </c>
      <c r="I27" s="183" t="s">
        <v>108</v>
      </c>
      <c r="J27" s="183"/>
      <c r="K27" s="183"/>
      <c r="L27" s="183"/>
      <c r="M27" s="184"/>
      <c r="O27" s="84"/>
    </row>
    <row r="28" spans="2:28" ht="34.5" customHeight="1" thickBot="1" x14ac:dyDescent="0.3">
      <c r="B28" s="72" t="s">
        <v>40</v>
      </c>
      <c r="C28" s="194" t="str">
        <f>IFERROR(AVERAGE(C27:D27), "")</f>
        <v/>
      </c>
      <c r="D28" s="195"/>
      <c r="E28" s="3"/>
      <c r="F28" s="4"/>
      <c r="G28" s="4"/>
      <c r="H28" s="5"/>
      <c r="I28" s="159" t="s">
        <v>109</v>
      </c>
      <c r="J28" s="159"/>
      <c r="K28" s="160"/>
      <c r="L28" s="185"/>
      <c r="M28" s="186"/>
    </row>
    <row r="29" spans="2:28" ht="36.75" customHeight="1" x14ac:dyDescent="0.25">
      <c r="B29" s="196" t="s">
        <v>41</v>
      </c>
      <c r="C29" s="198" t="s">
        <v>42</v>
      </c>
      <c r="D29" s="199"/>
      <c r="E29" s="200" t="s">
        <v>43</v>
      </c>
      <c r="F29" s="201"/>
      <c r="G29" s="200" t="s">
        <v>44</v>
      </c>
      <c r="H29" s="202"/>
      <c r="I29" s="187" t="s">
        <v>153</v>
      </c>
      <c r="J29" s="188"/>
      <c r="K29" s="188"/>
      <c r="L29" s="206"/>
      <c r="M29" s="207"/>
      <c r="O29" s="48"/>
    </row>
    <row r="30" spans="2:28" ht="36.75" customHeight="1" thickBot="1" x14ac:dyDescent="0.3">
      <c r="B30" s="197"/>
      <c r="C30" s="57">
        <f>SUM(D7:D10)</f>
        <v>0</v>
      </c>
      <c r="D30" s="85" t="str">
        <f>IFERROR(C30/$D$21, "")</f>
        <v/>
      </c>
      <c r="E30" s="57">
        <f>SUM(D11:D12)</f>
        <v>0</v>
      </c>
      <c r="F30" s="85" t="str">
        <f>IFERROR(E30/$D$21, "")</f>
        <v/>
      </c>
      <c r="G30" s="86">
        <f>SUM(D14:D19)</f>
        <v>0</v>
      </c>
      <c r="H30" s="87" t="str">
        <f>IFERROR(G30/$D$21, "")</f>
        <v/>
      </c>
      <c r="I30" s="189"/>
      <c r="J30" s="190"/>
      <c r="K30" s="190"/>
      <c r="L30" s="208"/>
      <c r="M30" s="209"/>
    </row>
    <row r="31" spans="2:28" ht="48" customHeight="1" thickBot="1" x14ac:dyDescent="0.3">
      <c r="B31" s="191" t="s">
        <v>111</v>
      </c>
      <c r="C31" s="192"/>
      <c r="D31" s="192"/>
      <c r="E31" s="192"/>
      <c r="F31" s="192"/>
      <c r="G31" s="192"/>
      <c r="H31" s="192"/>
      <c r="I31" s="192"/>
      <c r="J31" s="192"/>
      <c r="K31" s="192"/>
      <c r="L31" s="192"/>
      <c r="M31" s="193"/>
    </row>
    <row r="32" spans="2:28" ht="92.25" customHeight="1" thickBot="1" x14ac:dyDescent="0.3">
      <c r="B32" s="191" t="s">
        <v>186</v>
      </c>
      <c r="C32" s="192"/>
      <c r="D32" s="192"/>
      <c r="E32" s="192"/>
      <c r="F32" s="192"/>
      <c r="G32" s="192"/>
      <c r="H32" s="192"/>
      <c r="I32" s="192"/>
      <c r="J32" s="192"/>
      <c r="K32" s="192"/>
      <c r="L32" s="192"/>
      <c r="M32" s="193"/>
    </row>
    <row r="33" spans="8:10" x14ac:dyDescent="0.25">
      <c r="H33" s="48"/>
      <c r="I33" s="48"/>
      <c r="J33" s="48"/>
    </row>
    <row r="34" spans="8:10" ht="15" customHeight="1" x14ac:dyDescent="0.25">
      <c r="H34" s="48"/>
      <c r="I34" s="48"/>
      <c r="J34" s="48"/>
    </row>
  </sheetData>
  <sheetProtection algorithmName="SHA-512" hashValue="BrHLxWWRkWAYBARueuEw2R4VfEWSzrwiBgOgiPt8xsr1cVdpam8MjeIU/BLyCIAhaj5bnG1bG6/oTKuSuMtaQg==" saltValue="CaoOuKbBLKrrj8NGA2klvQ==" spinCount="100000" sheet="1" objects="1" scenarios="1"/>
  <protectedRanges>
    <protectedRange sqref="L28:L29" name="Range2_2"/>
    <protectedRange sqref="L22" name="Range1_2"/>
  </protectedRanges>
  <mergeCells count="28">
    <mergeCell ref="B32:M32"/>
    <mergeCell ref="C25:D25"/>
    <mergeCell ref="I25:J25"/>
    <mergeCell ref="B2:M2"/>
    <mergeCell ref="B3:B4"/>
    <mergeCell ref="C3:H4"/>
    <mergeCell ref="I3:J3"/>
    <mergeCell ref="K3:M3"/>
    <mergeCell ref="I4:J4"/>
    <mergeCell ref="K4:M4"/>
    <mergeCell ref="E22:H22"/>
    <mergeCell ref="I22:M22"/>
    <mergeCell ref="I23:J23"/>
    <mergeCell ref="E24:G24"/>
    <mergeCell ref="I24:J24"/>
    <mergeCell ref="E26:G26"/>
    <mergeCell ref="I26:J26"/>
    <mergeCell ref="I27:M27"/>
    <mergeCell ref="C28:D28"/>
    <mergeCell ref="I28:K28"/>
    <mergeCell ref="L28:M28"/>
    <mergeCell ref="B31:M31"/>
    <mergeCell ref="B29:B30"/>
    <mergeCell ref="C29:D29"/>
    <mergeCell ref="E29:F29"/>
    <mergeCell ref="G29:H29"/>
    <mergeCell ref="I29:K30"/>
    <mergeCell ref="L29:M30"/>
  </mergeCells>
  <conditionalFormatting sqref="L14:L19">
    <cfRule type="cellIs" dxfId="43" priority="10" operator="lessThan">
      <formula>0</formula>
    </cfRule>
  </conditionalFormatting>
  <conditionalFormatting sqref="L7:L12">
    <cfRule type="cellIs" dxfId="42" priority="9" operator="lessThan">
      <formula>0</formula>
    </cfRule>
  </conditionalFormatting>
  <conditionalFormatting sqref="K14:K19">
    <cfRule type="expression" dxfId="41" priority="6" stopIfTrue="1">
      <formula>$C$14 = ""</formula>
    </cfRule>
    <cfRule type="cellIs" dxfId="40" priority="7" stopIfTrue="1" operator="lessThanOrEqual">
      <formula>$C$14</formula>
    </cfRule>
    <cfRule type="cellIs" dxfId="39" priority="8" stopIfTrue="1" operator="greaterThan">
      <formula>$C$14</formula>
    </cfRule>
  </conditionalFormatting>
  <conditionalFormatting sqref="K7:K12">
    <cfRule type="expression" dxfId="38" priority="3" stopIfTrue="1">
      <formula>$C$7 = ""</formula>
    </cfRule>
    <cfRule type="cellIs" dxfId="37" priority="4" stopIfTrue="1" operator="lessThanOrEqual">
      <formula>$C$7</formula>
    </cfRule>
    <cfRule type="cellIs" dxfId="36" priority="5" stopIfTrue="1" operator="greaterThan">
      <formula>$C$7</formula>
    </cfRule>
  </conditionalFormatting>
  <conditionalFormatting sqref="L20:L21">
    <cfRule type="cellIs" dxfId="35" priority="2" operator="lessThan">
      <formula>0</formula>
    </cfRule>
  </conditionalFormatting>
  <conditionalFormatting sqref="L13">
    <cfRule type="cellIs" dxfId="34" priority="1" operator="lessThan">
      <formula>0</formula>
    </cfRule>
  </conditionalFormatting>
  <conditionalFormatting sqref="K23:L23">
    <cfRule type="expression" dxfId="33" priority="11">
      <formula>#REF! = ""</formula>
    </cfRule>
    <cfRule type="cellIs" dxfId="32" priority="12" stopIfTrue="1" operator="lessThanOrEqual">
      <formula>#REF!</formula>
    </cfRule>
    <cfRule type="cellIs" dxfId="31" priority="13" stopIfTrue="1" operator="greaterThan">
      <formula>#REF!</formula>
    </cfRule>
  </conditionalFormatting>
  <conditionalFormatting sqref="K24:L24">
    <cfRule type="expression" dxfId="30" priority="14">
      <formula>#REF! = ""</formula>
    </cfRule>
    <cfRule type="cellIs" dxfId="29" priority="15" stopIfTrue="1" operator="greaterThan">
      <formula>#REF!</formula>
    </cfRule>
    <cfRule type="cellIs" dxfId="28" priority="16" stopIfTrue="1" operator="lessThanOrEqual">
      <formula>#REF!</formula>
    </cfRule>
  </conditionalFormatting>
  <conditionalFormatting sqref="K25:L25">
    <cfRule type="expression" dxfId="27" priority="17">
      <formula>#REF! = ""</formula>
    </cfRule>
    <cfRule type="cellIs" dxfId="26" priority="18" stopIfTrue="1" operator="greaterThan">
      <formula>#REF!</formula>
    </cfRule>
    <cfRule type="cellIs" dxfId="25" priority="19" stopIfTrue="1" operator="lessThanOrEqual">
      <formula>#REF!</formula>
    </cfRule>
  </conditionalFormatting>
  <conditionalFormatting sqref="K26:L26">
    <cfRule type="expression" dxfId="24" priority="20">
      <formula>#REF! = ""</formula>
    </cfRule>
    <cfRule type="cellIs" dxfId="23" priority="21" stopIfTrue="1" operator="greaterThan">
      <formula>#REF!</formula>
    </cfRule>
    <cfRule type="cellIs" dxfId="22" priority="22" stopIfTrue="1" operator="lessThanOrEqual">
      <formula>#REF!</formula>
    </cfRule>
  </conditionalFormatting>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ED4A09F2-EC73-42B7-9801-B1756AD21534}">
          <x14:formula1>
            <xm:f>Sheet6!$A$1:$A$16</xm:f>
          </x14:formula1>
          <xm:sqref>C3:H4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965D4-003C-411B-AC80-FAB3A513400C}">
  <dimension ref="B1:AB34"/>
  <sheetViews>
    <sheetView tabSelected="1" workbookViewId="0">
      <pane ySplit="4" topLeftCell="A13" activePane="bottomLeft" state="frozen"/>
      <selection pane="bottomLeft" activeCell="F23" sqref="F23"/>
    </sheetView>
  </sheetViews>
  <sheetFormatPr defaultColWidth="9" defaultRowHeight="15" x14ac:dyDescent="0.25"/>
  <cols>
    <col min="1" max="1" width="2.7109375" style="31" customWidth="1"/>
    <col min="2" max="2" width="29.42578125" style="31" bestFit="1" customWidth="1"/>
    <col min="3" max="3" width="12" style="31" customWidth="1"/>
    <col min="4" max="4" width="12.5703125" style="31" customWidth="1"/>
    <col min="5" max="5" width="12.42578125" style="31" customWidth="1"/>
    <col min="6" max="6" width="12.140625" style="31" customWidth="1"/>
    <col min="7" max="7" width="13.42578125" style="31" customWidth="1"/>
    <col min="8" max="8" width="14.140625" style="31" bestFit="1" customWidth="1"/>
    <col min="9" max="9" width="13.28515625" style="31" customWidth="1"/>
    <col min="10" max="10" width="11.28515625" style="31" bestFit="1" customWidth="1"/>
    <col min="11" max="12" width="11.140625" style="31" customWidth="1"/>
    <col min="13" max="13" width="11.28515625" style="31" customWidth="1"/>
    <col min="14" max="14" width="9" style="31" customWidth="1"/>
    <col min="15" max="15" width="14.85546875" style="31" customWidth="1"/>
    <col min="16" max="16" width="9" style="31" customWidth="1"/>
    <col min="17" max="17" width="16.28515625" style="31" customWidth="1"/>
    <col min="18" max="20" width="9" style="31" customWidth="1"/>
    <col min="21" max="21" width="22.7109375" style="31" customWidth="1"/>
    <col min="22" max="22" width="9" style="31"/>
    <col min="23" max="23" width="12.5703125" style="31" bestFit="1" customWidth="1"/>
    <col min="24" max="16384" width="9" style="31"/>
  </cols>
  <sheetData>
    <row r="1" spans="2:28" ht="9.75" customHeight="1" thickBot="1" x14ac:dyDescent="0.3"/>
    <row r="2" spans="2:28" ht="21" thickBot="1" x14ac:dyDescent="0.3">
      <c r="B2" s="151" t="s">
        <v>185</v>
      </c>
      <c r="C2" s="152"/>
      <c r="D2" s="152"/>
      <c r="E2" s="152"/>
      <c r="F2" s="152"/>
      <c r="G2" s="152"/>
      <c r="H2" s="152"/>
      <c r="I2" s="152"/>
      <c r="J2" s="152"/>
      <c r="K2" s="152"/>
      <c r="L2" s="152"/>
      <c r="M2" s="153"/>
    </row>
    <row r="3" spans="2:28" ht="18" x14ac:dyDescent="0.25">
      <c r="B3" s="168" t="s">
        <v>46</v>
      </c>
      <c r="C3" s="170" t="s">
        <v>100</v>
      </c>
      <c r="D3" s="170"/>
      <c r="E3" s="170"/>
      <c r="F3" s="170"/>
      <c r="G3" s="170"/>
      <c r="H3" s="171"/>
      <c r="I3" s="174" t="s">
        <v>0</v>
      </c>
      <c r="J3" s="175"/>
      <c r="K3" s="180" t="s">
        <v>1</v>
      </c>
      <c r="L3" s="181"/>
      <c r="M3" s="182"/>
    </row>
    <row r="4" spans="2:28" ht="16.5" thickBot="1" x14ac:dyDescent="0.3">
      <c r="B4" s="169"/>
      <c r="C4" s="172"/>
      <c r="D4" s="172"/>
      <c r="E4" s="172"/>
      <c r="F4" s="172"/>
      <c r="G4" s="172"/>
      <c r="H4" s="173"/>
      <c r="I4" s="176" t="s">
        <v>45</v>
      </c>
      <c r="J4" s="177"/>
      <c r="K4" s="154">
        <v>44408</v>
      </c>
      <c r="L4" s="155"/>
      <c r="M4" s="156"/>
    </row>
    <row r="5" spans="2:28" ht="64.5" thickBot="1" x14ac:dyDescent="0.3">
      <c r="B5" s="32" t="s">
        <v>2</v>
      </c>
      <c r="C5" s="33" t="s">
        <v>3</v>
      </c>
      <c r="D5" s="33" t="s">
        <v>4</v>
      </c>
      <c r="E5" s="33" t="s">
        <v>5</v>
      </c>
      <c r="F5" s="33" t="s">
        <v>6</v>
      </c>
      <c r="G5" s="34" t="s">
        <v>7</v>
      </c>
      <c r="H5" s="34" t="s">
        <v>8</v>
      </c>
      <c r="I5" s="34" t="s">
        <v>9</v>
      </c>
      <c r="J5" s="34" t="s">
        <v>10</v>
      </c>
      <c r="K5" s="33" t="s">
        <v>11</v>
      </c>
      <c r="L5" s="35" t="s">
        <v>12</v>
      </c>
      <c r="M5" s="36" t="s">
        <v>101</v>
      </c>
    </row>
    <row r="6" spans="2:28" x14ac:dyDescent="0.25">
      <c r="B6" s="37" t="s">
        <v>13</v>
      </c>
      <c r="C6" s="38" t="s">
        <v>14</v>
      </c>
      <c r="D6" s="38" t="s">
        <v>15</v>
      </c>
      <c r="E6" s="38" t="s">
        <v>15</v>
      </c>
      <c r="F6" s="38" t="s">
        <v>15</v>
      </c>
      <c r="G6" s="38" t="s">
        <v>15</v>
      </c>
      <c r="H6" s="38" t="s">
        <v>15</v>
      </c>
      <c r="I6" s="38" t="s">
        <v>15</v>
      </c>
      <c r="J6" s="38" t="s">
        <v>15</v>
      </c>
      <c r="K6" s="38" t="s">
        <v>14</v>
      </c>
      <c r="L6" s="39" t="s">
        <v>14</v>
      </c>
      <c r="M6" s="40" t="s">
        <v>14</v>
      </c>
      <c r="N6" s="41"/>
    </row>
    <row r="7" spans="2:28" x14ac:dyDescent="0.25">
      <c r="B7" s="42" t="s">
        <v>16</v>
      </c>
      <c r="C7" s="43" t="str">
        <f>IFERROR(F7/E7, "")</f>
        <v/>
      </c>
      <c r="D7" s="7"/>
      <c r="E7" s="7"/>
      <c r="F7" s="7"/>
      <c r="G7" s="7"/>
      <c r="H7" s="7"/>
      <c r="I7" s="7"/>
      <c r="J7" s="44" t="str">
        <f>IFERROR(I7/D7, "")</f>
        <v/>
      </c>
      <c r="K7" s="45">
        <f>'Negotiated Perforance Indicator'!D27</f>
        <v>0.1</v>
      </c>
      <c r="L7" s="46" t="str">
        <f>IFERROR(C7/K7, "")</f>
        <v/>
      </c>
      <c r="M7" s="47">
        <f>'Negotiated Perforance Indicator'!F40</f>
        <v>0</v>
      </c>
      <c r="N7" s="41"/>
      <c r="O7" s="48"/>
      <c r="P7" s="49"/>
    </row>
    <row r="8" spans="2:28" x14ac:dyDescent="0.25">
      <c r="B8" s="42" t="s">
        <v>17</v>
      </c>
      <c r="C8" s="43" t="str">
        <f t="shared" ref="C8:C13" si="0">IFERROR(F8/E8, "")</f>
        <v/>
      </c>
      <c r="D8" s="7"/>
      <c r="E8" s="7"/>
      <c r="F8" s="7"/>
      <c r="G8" s="7"/>
      <c r="H8" s="7"/>
      <c r="I8" s="7"/>
      <c r="J8" s="44" t="str">
        <f t="shared" ref="J8:J13" si="1">IFERROR(I8/D8, "")</f>
        <v/>
      </c>
      <c r="K8" s="45">
        <f>'Negotiated Perforance Indicator'!D28</f>
        <v>0.19</v>
      </c>
      <c r="L8" s="46" t="str">
        <f t="shared" ref="L8:L11" si="2">IFERROR(C8/K8, "")</f>
        <v/>
      </c>
      <c r="M8" s="47">
        <f>'Negotiated Perforance Indicator'!F41</f>
        <v>0</v>
      </c>
      <c r="N8" s="41"/>
    </row>
    <row r="9" spans="2:28" x14ac:dyDescent="0.25">
      <c r="B9" s="42" t="s">
        <v>18</v>
      </c>
      <c r="C9" s="43" t="str">
        <f t="shared" si="0"/>
        <v/>
      </c>
      <c r="D9" s="7"/>
      <c r="E9" s="7"/>
      <c r="F9" s="7"/>
      <c r="G9" s="7"/>
      <c r="H9" s="7"/>
      <c r="I9" s="7"/>
      <c r="J9" s="44" t="str">
        <f t="shared" si="1"/>
        <v/>
      </c>
      <c r="K9" s="45">
        <f>'Negotiated Perforance Indicator'!D29</f>
        <v>0.25</v>
      </c>
      <c r="L9" s="46" t="str">
        <f t="shared" si="2"/>
        <v/>
      </c>
      <c r="M9" s="47">
        <f>'Negotiated Perforance Indicator'!F42</f>
        <v>0</v>
      </c>
      <c r="N9" s="41"/>
    </row>
    <row r="10" spans="2:28" x14ac:dyDescent="0.25">
      <c r="B10" s="42" t="s">
        <v>19</v>
      </c>
      <c r="C10" s="43" t="str">
        <f t="shared" si="0"/>
        <v/>
      </c>
      <c r="D10" s="7"/>
      <c r="E10" s="7"/>
      <c r="F10" s="7"/>
      <c r="G10" s="7"/>
      <c r="H10" s="7"/>
      <c r="I10" s="7"/>
      <c r="J10" s="44" t="str">
        <f>IFERROR(I10/D10, "")</f>
        <v/>
      </c>
      <c r="K10" s="45">
        <f>'Negotiated Perforance Indicator'!D30</f>
        <v>0.28999999999999998</v>
      </c>
      <c r="L10" s="46" t="str">
        <f t="shared" si="2"/>
        <v/>
      </c>
      <c r="M10" s="47">
        <f>'Negotiated Perforance Indicator'!F43</f>
        <v>0</v>
      </c>
      <c r="N10" s="41"/>
    </row>
    <row r="11" spans="2:28" x14ac:dyDescent="0.25">
      <c r="B11" s="42" t="s">
        <v>20</v>
      </c>
      <c r="C11" s="43" t="str">
        <f t="shared" si="0"/>
        <v/>
      </c>
      <c r="D11" s="7"/>
      <c r="E11" s="7"/>
      <c r="F11" s="7"/>
      <c r="G11" s="7"/>
      <c r="H11" s="7"/>
      <c r="I11" s="7"/>
      <c r="J11" s="44" t="str">
        <f>IFERROR(I11/D11, "")</f>
        <v/>
      </c>
      <c r="K11" s="45">
        <f>'Negotiated Perforance Indicator'!D31</f>
        <v>0.41</v>
      </c>
      <c r="L11" s="46" t="str">
        <f t="shared" si="2"/>
        <v/>
      </c>
      <c r="M11" s="47">
        <f>'Negotiated Perforance Indicator'!F44</f>
        <v>0</v>
      </c>
      <c r="N11" s="41"/>
    </row>
    <row r="12" spans="2:28" x14ac:dyDescent="0.25">
      <c r="B12" s="42" t="s">
        <v>21</v>
      </c>
      <c r="C12" s="43" t="str">
        <f t="shared" si="0"/>
        <v/>
      </c>
      <c r="D12" s="7"/>
      <c r="E12" s="7"/>
      <c r="F12" s="7"/>
      <c r="G12" s="7"/>
      <c r="H12" s="7"/>
      <c r="I12" s="7"/>
      <c r="J12" s="44" t="str">
        <f t="shared" si="1"/>
        <v/>
      </c>
      <c r="K12" s="45">
        <f>'Negotiated Perforance Indicator'!D32</f>
        <v>0.41</v>
      </c>
      <c r="L12" s="46" t="str">
        <f>IFERROR(C12/K12, "")</f>
        <v/>
      </c>
      <c r="M12" s="47">
        <f>'Negotiated Perforance Indicator'!F45</f>
        <v>0</v>
      </c>
      <c r="N12" s="41"/>
      <c r="R12" s="50"/>
    </row>
    <row r="13" spans="2:28" x14ac:dyDescent="0.25">
      <c r="B13" s="42" t="s">
        <v>22</v>
      </c>
      <c r="C13" s="43" t="str">
        <f t="shared" si="0"/>
        <v/>
      </c>
      <c r="D13" s="51">
        <f t="shared" ref="D13:F13" si="3">SUM(D7:D12)</f>
        <v>0</v>
      </c>
      <c r="E13" s="51">
        <f t="shared" si="3"/>
        <v>0</v>
      </c>
      <c r="F13" s="51">
        <f t="shared" si="3"/>
        <v>0</v>
      </c>
      <c r="G13" s="51">
        <f>SUM(G7:G12)</f>
        <v>0</v>
      </c>
      <c r="H13" s="51">
        <f>SUM(H7:H12)</f>
        <v>0</v>
      </c>
      <c r="I13" s="51">
        <f>SUM(I7:I12)</f>
        <v>0</v>
      </c>
      <c r="J13" s="44" t="str">
        <f t="shared" si="1"/>
        <v/>
      </c>
      <c r="K13" s="52">
        <f>'Negotiated Perforance Indicator'!D33</f>
        <v>0.24</v>
      </c>
      <c r="L13" s="53" t="str">
        <f>IFERROR(C13/K13, "")</f>
        <v/>
      </c>
      <c r="M13" s="54">
        <f>'Negotiated Perforance Indicator'!F46</f>
        <v>0</v>
      </c>
      <c r="N13" s="41"/>
      <c r="W13" s="41"/>
      <c r="X13" s="41"/>
      <c r="Y13" s="41"/>
      <c r="Z13" s="41"/>
      <c r="AA13" s="41"/>
      <c r="AB13" s="41"/>
    </row>
    <row r="14" spans="2:28" x14ac:dyDescent="0.25">
      <c r="B14" s="42" t="s">
        <v>23</v>
      </c>
      <c r="C14" s="43" t="str">
        <f>IFERROR(F14/E14,"")</f>
        <v/>
      </c>
      <c r="D14" s="7"/>
      <c r="E14" s="7"/>
      <c r="F14" s="7"/>
      <c r="G14" s="7"/>
      <c r="H14" s="7"/>
      <c r="I14" s="7"/>
      <c r="J14" s="44" t="str">
        <f>IFERROR(I14/D14,"")</f>
        <v/>
      </c>
      <c r="K14" s="45">
        <f>'Negotiated Perforance Indicator'!H27</f>
        <v>0.17</v>
      </c>
      <c r="L14" s="46" t="str">
        <f>IFERROR(C14/K14, "")</f>
        <v/>
      </c>
      <c r="M14" s="47">
        <f>'Negotiated Perforance Indicator'!F52</f>
        <v>0</v>
      </c>
      <c r="N14" s="41"/>
      <c r="W14" s="41"/>
      <c r="X14" s="41"/>
      <c r="Y14" s="41"/>
      <c r="Z14" s="41"/>
      <c r="AA14" s="41"/>
      <c r="AB14" s="41"/>
    </row>
    <row r="15" spans="2:28" x14ac:dyDescent="0.25">
      <c r="B15" s="42" t="s">
        <v>24</v>
      </c>
      <c r="C15" s="43" t="str">
        <f t="shared" ref="C15:C21" si="4">IFERROR(F15/E15,"")</f>
        <v/>
      </c>
      <c r="D15" s="7"/>
      <c r="E15" s="7"/>
      <c r="F15" s="7"/>
      <c r="G15" s="7"/>
      <c r="H15" s="7"/>
      <c r="I15" s="7"/>
      <c r="J15" s="44" t="str">
        <f t="shared" ref="J15:J20" si="5">IFERROR(I15/D15,"")</f>
        <v/>
      </c>
      <c r="K15" s="45">
        <f>'Negotiated Perforance Indicator'!H28</f>
        <v>0.2</v>
      </c>
      <c r="L15" s="46" t="str">
        <f t="shared" ref="L15:L21" si="6">IFERROR(C15/K15, "")</f>
        <v/>
      </c>
      <c r="M15" s="47">
        <f>'Negotiated Perforance Indicator'!F53</f>
        <v>0</v>
      </c>
      <c r="N15" s="41"/>
      <c r="W15" s="41"/>
      <c r="X15" s="41"/>
      <c r="Y15" s="41"/>
      <c r="Z15" s="41"/>
      <c r="AA15" s="41"/>
      <c r="AB15" s="41"/>
    </row>
    <row r="16" spans="2:28" x14ac:dyDescent="0.25">
      <c r="B16" s="42" t="s">
        <v>25</v>
      </c>
      <c r="C16" s="43" t="str">
        <f t="shared" si="4"/>
        <v/>
      </c>
      <c r="D16" s="7"/>
      <c r="E16" s="7"/>
      <c r="F16" s="7"/>
      <c r="G16" s="7"/>
      <c r="H16" s="7"/>
      <c r="I16" s="7"/>
      <c r="J16" s="44" t="str">
        <f t="shared" si="5"/>
        <v/>
      </c>
      <c r="K16" s="45">
        <f>'Negotiated Perforance Indicator'!H29</f>
        <v>0.2</v>
      </c>
      <c r="L16" s="46" t="str">
        <f t="shared" si="6"/>
        <v/>
      </c>
      <c r="M16" s="47">
        <f>'Negotiated Perforance Indicator'!F54</f>
        <v>0</v>
      </c>
      <c r="N16" s="41"/>
      <c r="R16" s="50"/>
      <c r="W16" s="41"/>
      <c r="X16" s="41"/>
      <c r="Y16" s="41"/>
      <c r="Z16" s="41"/>
      <c r="AA16" s="41"/>
      <c r="AB16" s="41"/>
    </row>
    <row r="17" spans="2:28" x14ac:dyDescent="0.25">
      <c r="B17" s="42" t="s">
        <v>26</v>
      </c>
      <c r="C17" s="43" t="str">
        <f t="shared" si="4"/>
        <v/>
      </c>
      <c r="D17" s="7"/>
      <c r="E17" s="7"/>
      <c r="F17" s="7"/>
      <c r="G17" s="7"/>
      <c r="H17" s="7"/>
      <c r="I17" s="7"/>
      <c r="J17" s="44" t="str">
        <f t="shared" si="5"/>
        <v/>
      </c>
      <c r="K17" s="45">
        <f>'Negotiated Perforance Indicator'!H30</f>
        <v>0.24</v>
      </c>
      <c r="L17" s="46" t="str">
        <f t="shared" si="6"/>
        <v/>
      </c>
      <c r="M17" s="47">
        <f>'Negotiated Perforance Indicator'!F55</f>
        <v>0</v>
      </c>
      <c r="N17" s="41"/>
      <c r="W17" s="41"/>
      <c r="X17" s="41"/>
      <c r="Y17" s="41"/>
      <c r="Z17" s="41"/>
      <c r="AA17" s="41"/>
      <c r="AB17" s="41"/>
    </row>
    <row r="18" spans="2:28" x14ac:dyDescent="0.25">
      <c r="B18" s="42" t="s">
        <v>27</v>
      </c>
      <c r="C18" s="43" t="str">
        <f t="shared" si="4"/>
        <v/>
      </c>
      <c r="D18" s="7"/>
      <c r="E18" s="7"/>
      <c r="F18" s="7"/>
      <c r="G18" s="7"/>
      <c r="H18" s="7"/>
      <c r="I18" s="7"/>
      <c r="J18" s="44" t="str">
        <f t="shared" si="5"/>
        <v/>
      </c>
      <c r="K18" s="45">
        <f>'Negotiated Perforance Indicator'!H31</f>
        <v>0.23</v>
      </c>
      <c r="L18" s="46" t="str">
        <f t="shared" si="6"/>
        <v/>
      </c>
      <c r="M18" s="47">
        <f>'Negotiated Perforance Indicator'!F56</f>
        <v>0</v>
      </c>
      <c r="N18" s="41"/>
      <c r="W18" s="41"/>
      <c r="X18" s="41"/>
      <c r="Y18" s="41"/>
      <c r="Z18" s="41"/>
      <c r="AA18" s="41"/>
      <c r="AB18" s="41"/>
    </row>
    <row r="19" spans="2:28" x14ac:dyDescent="0.25">
      <c r="B19" s="42" t="s">
        <v>28</v>
      </c>
      <c r="C19" s="43" t="str">
        <f t="shared" si="4"/>
        <v/>
      </c>
      <c r="D19" s="7"/>
      <c r="E19" s="7"/>
      <c r="F19" s="7"/>
      <c r="G19" s="7"/>
      <c r="H19" s="7"/>
      <c r="I19" s="7"/>
      <c r="J19" s="44" t="str">
        <f t="shared" si="5"/>
        <v/>
      </c>
      <c r="K19" s="45">
        <f>'Negotiated Perforance Indicator'!H32</f>
        <v>0.1</v>
      </c>
      <c r="L19" s="46" t="str">
        <f t="shared" si="6"/>
        <v/>
      </c>
      <c r="M19" s="47">
        <f>'Negotiated Perforance Indicator'!F57</f>
        <v>0</v>
      </c>
      <c r="W19" s="41"/>
      <c r="X19" s="41"/>
      <c r="Y19" s="41"/>
      <c r="Z19" s="41"/>
      <c r="AA19" s="41"/>
      <c r="AB19" s="41"/>
    </row>
    <row r="20" spans="2:28" x14ac:dyDescent="0.25">
      <c r="B20" s="42" t="s">
        <v>29</v>
      </c>
      <c r="C20" s="43" t="str">
        <f t="shared" si="4"/>
        <v/>
      </c>
      <c r="D20" s="51">
        <f t="shared" ref="D20:H20" si="7">SUM(D14:D19)</f>
        <v>0</v>
      </c>
      <c r="E20" s="51">
        <f t="shared" si="7"/>
        <v>0</v>
      </c>
      <c r="F20" s="51">
        <f t="shared" si="7"/>
        <v>0</v>
      </c>
      <c r="G20" s="51">
        <f t="shared" si="7"/>
        <v>0</v>
      </c>
      <c r="H20" s="51">
        <f t="shared" si="7"/>
        <v>0</v>
      </c>
      <c r="I20" s="51">
        <f>SUM(I14:I19)</f>
        <v>0</v>
      </c>
      <c r="J20" s="44" t="str">
        <f t="shared" si="5"/>
        <v/>
      </c>
      <c r="K20" s="52">
        <f>'Negotiated Perforance Indicator'!H33</f>
        <v>0.19</v>
      </c>
      <c r="L20" s="53" t="str">
        <f t="shared" si="6"/>
        <v/>
      </c>
      <c r="M20" s="54">
        <f>'Negotiated Perforance Indicator'!F58</f>
        <v>0</v>
      </c>
      <c r="R20" s="50"/>
      <c r="W20" s="41"/>
      <c r="X20" s="41"/>
      <c r="Y20" s="41"/>
      <c r="Z20" s="41"/>
      <c r="AA20" s="41"/>
      <c r="AB20" s="41"/>
    </row>
    <row r="21" spans="2:28" ht="15.75" thickBot="1" x14ac:dyDescent="0.3">
      <c r="B21" s="55" t="s">
        <v>30</v>
      </c>
      <c r="C21" s="56" t="str">
        <f t="shared" si="4"/>
        <v/>
      </c>
      <c r="D21" s="57">
        <f t="shared" ref="D21:I21" si="8">D13+D20</f>
        <v>0</v>
      </c>
      <c r="E21" s="58">
        <f t="shared" si="8"/>
        <v>0</v>
      </c>
      <c r="F21" s="58">
        <f t="shared" si="8"/>
        <v>0</v>
      </c>
      <c r="G21" s="58">
        <f>G13+G20</f>
        <v>0</v>
      </c>
      <c r="H21" s="58">
        <f t="shared" si="8"/>
        <v>0</v>
      </c>
      <c r="I21" s="57">
        <f t="shared" si="8"/>
        <v>0</v>
      </c>
      <c r="J21" s="59" t="str">
        <f>IFERROR(I21/D21, "")</f>
        <v/>
      </c>
      <c r="K21" s="60">
        <f>'Negotiated Perforance Indicator'!D18</f>
        <v>0.24</v>
      </c>
      <c r="L21" s="61" t="str">
        <f t="shared" si="6"/>
        <v/>
      </c>
      <c r="M21" s="62">
        <f>'Negotiated Perforance Indicator'!F18</f>
        <v>0</v>
      </c>
      <c r="W21" s="41"/>
      <c r="X21" s="41"/>
      <c r="Y21" s="41"/>
      <c r="Z21" s="41"/>
      <c r="AA21" s="41"/>
      <c r="AB21" s="41"/>
    </row>
    <row r="22" spans="2:28" ht="15" customHeight="1" x14ac:dyDescent="0.25">
      <c r="B22" s="63" t="s">
        <v>31</v>
      </c>
      <c r="C22" s="64" t="s">
        <v>32</v>
      </c>
      <c r="D22" s="65" t="s">
        <v>33</v>
      </c>
      <c r="E22" s="165" t="s">
        <v>110</v>
      </c>
      <c r="F22" s="166"/>
      <c r="G22" s="166"/>
      <c r="H22" s="167"/>
      <c r="I22" s="178" t="s">
        <v>34</v>
      </c>
      <c r="J22" s="178"/>
      <c r="K22" s="178"/>
      <c r="L22" s="178"/>
      <c r="M22" s="179"/>
      <c r="O22" s="66"/>
    </row>
    <row r="23" spans="2:28" ht="30.75" customHeight="1" x14ac:dyDescent="0.25">
      <c r="B23" s="67" t="s">
        <v>35</v>
      </c>
      <c r="C23" s="51">
        <f>G13</f>
        <v>0</v>
      </c>
      <c r="D23" s="68">
        <f>G20</f>
        <v>0</v>
      </c>
      <c r="E23" s="89" t="s">
        <v>107</v>
      </c>
      <c r="F23" s="210"/>
      <c r="G23" s="90" t="s">
        <v>179</v>
      </c>
      <c r="H23" s="6"/>
      <c r="I23" s="159" t="s">
        <v>169</v>
      </c>
      <c r="J23" s="160"/>
      <c r="K23" s="69">
        <v>0.34599999999999997</v>
      </c>
      <c r="L23" s="93"/>
      <c r="M23" s="47">
        <f>'Negotiated Perforance Indicator'!F14</f>
        <v>0</v>
      </c>
      <c r="O23" s="66"/>
    </row>
    <row r="24" spans="2:28" ht="30.75" customHeight="1" x14ac:dyDescent="0.25">
      <c r="B24" s="67" t="s">
        <v>36</v>
      </c>
      <c r="C24" s="70" t="str">
        <f>IFERROR(H13/C23, "")</f>
        <v/>
      </c>
      <c r="D24" s="71" t="str">
        <f>IFERROR(H20/D23, "")</f>
        <v/>
      </c>
      <c r="E24" s="161" t="s">
        <v>168</v>
      </c>
      <c r="F24" s="162"/>
      <c r="G24" s="162"/>
      <c r="H24" s="6"/>
      <c r="I24" s="159" t="s">
        <v>170</v>
      </c>
      <c r="J24" s="160"/>
      <c r="K24" s="69">
        <v>0.31</v>
      </c>
      <c r="L24" s="93"/>
      <c r="M24" s="47">
        <f>'Negotiated Perforance Indicator'!F15</f>
        <v>0</v>
      </c>
    </row>
    <row r="25" spans="2:28" ht="41.25" customHeight="1" thickBot="1" x14ac:dyDescent="0.3">
      <c r="B25" s="72" t="s">
        <v>37</v>
      </c>
      <c r="C25" s="157" t="str">
        <f>IFERROR(H21/G21, "")</f>
        <v/>
      </c>
      <c r="D25" s="158"/>
      <c r="E25" s="89" t="s">
        <v>181</v>
      </c>
      <c r="F25" s="103" t="e">
        <f>F23/H23</f>
        <v>#DIV/0!</v>
      </c>
      <c r="G25" s="90" t="s">
        <v>180</v>
      </c>
      <c r="H25" s="104" t="e">
        <f>H24/H23</f>
        <v>#DIV/0!</v>
      </c>
      <c r="I25" s="159" t="s">
        <v>172</v>
      </c>
      <c r="J25" s="160"/>
      <c r="K25" s="73">
        <v>3100</v>
      </c>
      <c r="L25" s="92"/>
      <c r="M25" s="95">
        <f>'Negotiated Perforance Indicator'!F16</f>
        <v>0</v>
      </c>
      <c r="O25" s="74"/>
      <c r="P25" s="75"/>
    </row>
    <row r="26" spans="2:28" ht="30.75" customHeight="1" thickBot="1" x14ac:dyDescent="0.3">
      <c r="B26" s="91" t="s">
        <v>38</v>
      </c>
      <c r="C26" s="1"/>
      <c r="D26" s="2"/>
      <c r="E26" s="161" t="s">
        <v>102</v>
      </c>
      <c r="F26" s="162"/>
      <c r="G26" s="162"/>
      <c r="H26" s="77">
        <f>AVERAGE(E28+F28+G28+H28)/4</f>
        <v>0</v>
      </c>
      <c r="I26" s="163" t="s">
        <v>171</v>
      </c>
      <c r="J26" s="164"/>
      <c r="K26" s="78">
        <v>0.26</v>
      </c>
      <c r="L26" s="94"/>
      <c r="M26" s="79">
        <f>'Negotiated Perforance Indicator'!E17</f>
        <v>0</v>
      </c>
      <c r="P26" s="75"/>
    </row>
    <row r="27" spans="2:28" ht="24" customHeight="1" x14ac:dyDescent="0.25">
      <c r="B27" s="67" t="s">
        <v>39</v>
      </c>
      <c r="C27" s="80" t="str">
        <f>IFERROR(SUM(D13-C26)/D13, "")</f>
        <v/>
      </c>
      <c r="D27" s="81" t="str">
        <f>IFERROR(SUM(D20-D26)/D20, "")</f>
        <v/>
      </c>
      <c r="E27" s="82" t="s">
        <v>103</v>
      </c>
      <c r="F27" s="51" t="s">
        <v>104</v>
      </c>
      <c r="G27" s="51" t="s">
        <v>105</v>
      </c>
      <c r="H27" s="83" t="s">
        <v>106</v>
      </c>
      <c r="I27" s="183" t="s">
        <v>108</v>
      </c>
      <c r="J27" s="183"/>
      <c r="K27" s="183"/>
      <c r="L27" s="183"/>
      <c r="M27" s="184"/>
      <c r="O27" s="84"/>
    </row>
    <row r="28" spans="2:28" ht="34.5" customHeight="1" thickBot="1" x14ac:dyDescent="0.3">
      <c r="B28" s="72" t="s">
        <v>40</v>
      </c>
      <c r="C28" s="194" t="str">
        <f>IFERROR(AVERAGE(C27:D27), "")</f>
        <v/>
      </c>
      <c r="D28" s="195"/>
      <c r="E28" s="3"/>
      <c r="F28" s="4"/>
      <c r="G28" s="4"/>
      <c r="H28" s="5"/>
      <c r="I28" s="159" t="s">
        <v>109</v>
      </c>
      <c r="J28" s="159"/>
      <c r="K28" s="160"/>
      <c r="L28" s="185"/>
      <c r="M28" s="186"/>
    </row>
    <row r="29" spans="2:28" ht="36.75" customHeight="1" x14ac:dyDescent="0.25">
      <c r="B29" s="196" t="s">
        <v>41</v>
      </c>
      <c r="C29" s="198" t="s">
        <v>42</v>
      </c>
      <c r="D29" s="199"/>
      <c r="E29" s="200" t="s">
        <v>43</v>
      </c>
      <c r="F29" s="201"/>
      <c r="G29" s="200" t="s">
        <v>44</v>
      </c>
      <c r="H29" s="202"/>
      <c r="I29" s="187" t="s">
        <v>153</v>
      </c>
      <c r="J29" s="188"/>
      <c r="K29" s="188"/>
      <c r="L29" s="206"/>
      <c r="M29" s="207"/>
      <c r="O29" s="48"/>
    </row>
    <row r="30" spans="2:28" ht="36.75" customHeight="1" thickBot="1" x14ac:dyDescent="0.3">
      <c r="B30" s="197"/>
      <c r="C30" s="57">
        <f>SUM(D7:D10)</f>
        <v>0</v>
      </c>
      <c r="D30" s="85" t="str">
        <f>IFERROR(C30/$D$21, "")</f>
        <v/>
      </c>
      <c r="E30" s="57">
        <f>SUM(D11:D12)</f>
        <v>0</v>
      </c>
      <c r="F30" s="85" t="str">
        <f>IFERROR(E30/$D$21, "")</f>
        <v/>
      </c>
      <c r="G30" s="86">
        <f>SUM(D14:D19)</f>
        <v>0</v>
      </c>
      <c r="H30" s="87" t="str">
        <f>IFERROR(G30/$D$21, "")</f>
        <v/>
      </c>
      <c r="I30" s="189"/>
      <c r="J30" s="190"/>
      <c r="K30" s="190"/>
      <c r="L30" s="208"/>
      <c r="M30" s="209"/>
    </row>
    <row r="31" spans="2:28" ht="48" customHeight="1" thickBot="1" x14ac:dyDescent="0.3">
      <c r="B31" s="191" t="s">
        <v>111</v>
      </c>
      <c r="C31" s="192"/>
      <c r="D31" s="192"/>
      <c r="E31" s="192"/>
      <c r="F31" s="192"/>
      <c r="G31" s="192"/>
      <c r="H31" s="192"/>
      <c r="I31" s="192"/>
      <c r="J31" s="192"/>
      <c r="K31" s="192"/>
      <c r="L31" s="192"/>
      <c r="M31" s="193"/>
    </row>
    <row r="32" spans="2:28" ht="92.25" customHeight="1" thickBot="1" x14ac:dyDescent="0.3">
      <c r="B32" s="191" t="s">
        <v>186</v>
      </c>
      <c r="C32" s="192"/>
      <c r="D32" s="192"/>
      <c r="E32" s="192"/>
      <c r="F32" s="192"/>
      <c r="G32" s="192"/>
      <c r="H32" s="192"/>
      <c r="I32" s="192"/>
      <c r="J32" s="192"/>
      <c r="K32" s="192"/>
      <c r="L32" s="192"/>
      <c r="M32" s="193"/>
    </row>
    <row r="33" spans="8:10" x14ac:dyDescent="0.25">
      <c r="H33" s="48"/>
      <c r="I33" s="48"/>
      <c r="J33" s="48"/>
    </row>
    <row r="34" spans="8:10" ht="15" customHeight="1" x14ac:dyDescent="0.25">
      <c r="H34" s="48"/>
      <c r="I34" s="48"/>
      <c r="J34" s="48"/>
    </row>
  </sheetData>
  <sheetProtection algorithmName="SHA-512" hashValue="E469gTgghtVPvvSl0IvXByPZjxH7Hwf/zDluJVh+Zs37732Pt2LfZ7BlpoMoalELbopXMaFWR8QnIaMNkE8V9Q==" saltValue="F9R4lT7vWWv5WRWBHOHYaQ==" spinCount="100000" sheet="1" objects="1" scenarios="1"/>
  <protectedRanges>
    <protectedRange sqref="L28:L29" name="Range2_2"/>
    <protectedRange sqref="L22" name="Range1_2"/>
  </protectedRanges>
  <mergeCells count="28">
    <mergeCell ref="B32:M32"/>
    <mergeCell ref="C25:D25"/>
    <mergeCell ref="I25:J25"/>
    <mergeCell ref="B2:M2"/>
    <mergeCell ref="B3:B4"/>
    <mergeCell ref="C3:H4"/>
    <mergeCell ref="I3:J3"/>
    <mergeCell ref="K3:M3"/>
    <mergeCell ref="I4:J4"/>
    <mergeCell ref="K4:M4"/>
    <mergeCell ref="E22:H22"/>
    <mergeCell ref="I22:M22"/>
    <mergeCell ref="I23:J23"/>
    <mergeCell ref="E24:G24"/>
    <mergeCell ref="I24:J24"/>
    <mergeCell ref="E26:G26"/>
    <mergeCell ref="I26:J26"/>
    <mergeCell ref="I27:M27"/>
    <mergeCell ref="C28:D28"/>
    <mergeCell ref="I28:K28"/>
    <mergeCell ref="L28:M28"/>
    <mergeCell ref="B31:M31"/>
    <mergeCell ref="B29:B30"/>
    <mergeCell ref="C29:D29"/>
    <mergeCell ref="E29:F29"/>
    <mergeCell ref="G29:H29"/>
    <mergeCell ref="I29:K30"/>
    <mergeCell ref="L29:M30"/>
  </mergeCells>
  <conditionalFormatting sqref="L14:L19">
    <cfRule type="cellIs" dxfId="21" priority="10" operator="lessThan">
      <formula>0</formula>
    </cfRule>
  </conditionalFormatting>
  <conditionalFormatting sqref="L7:L12">
    <cfRule type="cellIs" dxfId="20" priority="9" operator="lessThan">
      <formula>0</formula>
    </cfRule>
  </conditionalFormatting>
  <conditionalFormatting sqref="K14:K19">
    <cfRule type="expression" dxfId="19" priority="6" stopIfTrue="1">
      <formula>$C$14 = ""</formula>
    </cfRule>
    <cfRule type="cellIs" dxfId="18" priority="7" stopIfTrue="1" operator="lessThanOrEqual">
      <formula>$C$14</formula>
    </cfRule>
    <cfRule type="cellIs" dxfId="17" priority="8" stopIfTrue="1" operator="greaterThan">
      <formula>$C$14</formula>
    </cfRule>
  </conditionalFormatting>
  <conditionalFormatting sqref="K7:K12">
    <cfRule type="expression" dxfId="16" priority="3" stopIfTrue="1">
      <formula>$C$7 = ""</formula>
    </cfRule>
    <cfRule type="cellIs" dxfId="15" priority="4" stopIfTrue="1" operator="lessThanOrEqual">
      <formula>$C$7</formula>
    </cfRule>
    <cfRule type="cellIs" dxfId="14" priority="5" stopIfTrue="1" operator="greaterThan">
      <formula>$C$7</formula>
    </cfRule>
  </conditionalFormatting>
  <conditionalFormatting sqref="L20:L21">
    <cfRule type="cellIs" dxfId="13" priority="2" operator="lessThan">
      <formula>0</formula>
    </cfRule>
  </conditionalFormatting>
  <conditionalFormatting sqref="L13">
    <cfRule type="cellIs" dxfId="12" priority="1" operator="lessThan">
      <formula>0</formula>
    </cfRule>
  </conditionalFormatting>
  <conditionalFormatting sqref="K23:L23">
    <cfRule type="expression" dxfId="11" priority="11">
      <formula>#REF! = ""</formula>
    </cfRule>
    <cfRule type="cellIs" dxfId="10" priority="12" stopIfTrue="1" operator="lessThanOrEqual">
      <formula>#REF!</formula>
    </cfRule>
    <cfRule type="cellIs" dxfId="9" priority="13" stopIfTrue="1" operator="greaterThan">
      <formula>#REF!</formula>
    </cfRule>
  </conditionalFormatting>
  <conditionalFormatting sqref="K24:L24">
    <cfRule type="expression" dxfId="8" priority="14">
      <formula>#REF! = ""</formula>
    </cfRule>
    <cfRule type="cellIs" dxfId="7" priority="15" stopIfTrue="1" operator="greaterThan">
      <formula>#REF!</formula>
    </cfRule>
    <cfRule type="cellIs" dxfId="6" priority="16" stopIfTrue="1" operator="lessThanOrEqual">
      <formula>#REF!</formula>
    </cfRule>
  </conditionalFormatting>
  <conditionalFormatting sqref="K25:L25">
    <cfRule type="expression" dxfId="5" priority="17">
      <formula>#REF! = ""</formula>
    </cfRule>
    <cfRule type="cellIs" dxfId="4" priority="18" stopIfTrue="1" operator="greaterThan">
      <formula>#REF!</formula>
    </cfRule>
    <cfRule type="cellIs" dxfId="3" priority="19" stopIfTrue="1" operator="lessThanOrEqual">
      <formula>#REF!</formula>
    </cfRule>
  </conditionalFormatting>
  <conditionalFormatting sqref="K26:L26">
    <cfRule type="expression" dxfId="2" priority="20">
      <formula>#REF! = ""</formula>
    </cfRule>
    <cfRule type="cellIs" dxfId="1" priority="21" stopIfTrue="1" operator="greaterThan">
      <formula>#REF!</formula>
    </cfRule>
    <cfRule type="cellIs" dxfId="0" priority="22" stopIfTrue="1" operator="lessThanOrEqual">
      <formula>#REF!</formula>
    </cfRule>
  </conditionalFormatting>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A832A66A-7D1B-4554-AA8D-D2D2CCDF71CC}">
          <x14:formula1>
            <xm:f>Sheet6!$A$1:$A$16</xm:f>
          </x14:formula1>
          <xm:sqref>C3:H4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6"/>
  <sheetViews>
    <sheetView workbookViewId="0">
      <selection activeCell="G18" sqref="G18"/>
    </sheetView>
  </sheetViews>
  <sheetFormatPr defaultRowHeight="15" x14ac:dyDescent="0.25"/>
  <cols>
    <col min="1" max="1" width="58.85546875" style="14" bestFit="1" customWidth="1"/>
    <col min="2" max="2" width="3.85546875" style="14" customWidth="1"/>
    <col min="3" max="3" width="50.5703125" style="14" bestFit="1" customWidth="1"/>
    <col min="4" max="4" width="4" style="14" customWidth="1"/>
    <col min="5" max="5" width="61.7109375" style="14" bestFit="1" customWidth="1"/>
    <col min="6" max="6" width="9.140625" style="14"/>
    <col min="7" max="7" width="60.42578125" style="14" bestFit="1" customWidth="1"/>
    <col min="8" max="16384" width="9.140625" style="14"/>
  </cols>
  <sheetData>
    <row r="1" spans="1:7" x14ac:dyDescent="0.25">
      <c r="A1" s="14" t="s">
        <v>100</v>
      </c>
      <c r="C1" s="14" t="s">
        <v>116</v>
      </c>
      <c r="E1" s="14" t="s">
        <v>130</v>
      </c>
      <c r="G1" s="15" t="s">
        <v>113</v>
      </c>
    </row>
    <row r="2" spans="1:7" ht="15.75" x14ac:dyDescent="0.25">
      <c r="A2" s="16" t="s">
        <v>85</v>
      </c>
      <c r="C2" s="14" t="s">
        <v>119</v>
      </c>
      <c r="E2" s="14" t="s">
        <v>131</v>
      </c>
      <c r="G2" s="17" t="s">
        <v>137</v>
      </c>
    </row>
    <row r="3" spans="1:7" ht="15.75" x14ac:dyDescent="0.25">
      <c r="A3" s="16" t="s">
        <v>86</v>
      </c>
      <c r="C3" s="14" t="s">
        <v>120</v>
      </c>
      <c r="E3" s="14" t="s">
        <v>132</v>
      </c>
      <c r="G3" s="17" t="s">
        <v>138</v>
      </c>
    </row>
    <row r="4" spans="1:7" ht="15.75" x14ac:dyDescent="0.25">
      <c r="A4" s="16" t="s">
        <v>87</v>
      </c>
      <c r="C4" s="14" t="s">
        <v>121</v>
      </c>
      <c r="E4" s="14" t="s">
        <v>133</v>
      </c>
      <c r="G4" s="17" t="s">
        <v>139</v>
      </c>
    </row>
    <row r="5" spans="1:7" ht="15.75" x14ac:dyDescent="0.25">
      <c r="A5" s="16" t="s">
        <v>88</v>
      </c>
      <c r="C5" s="14" t="s">
        <v>122</v>
      </c>
      <c r="G5" s="18" t="s">
        <v>140</v>
      </c>
    </row>
    <row r="6" spans="1:7" ht="15.75" x14ac:dyDescent="0.25">
      <c r="A6" s="16" t="s">
        <v>89</v>
      </c>
      <c r="C6" s="14" t="s">
        <v>123</v>
      </c>
      <c r="G6" s="18" t="s">
        <v>141</v>
      </c>
    </row>
    <row r="7" spans="1:7" ht="15.75" x14ac:dyDescent="0.25">
      <c r="A7" s="16" t="s">
        <v>90</v>
      </c>
      <c r="C7" s="14" t="s">
        <v>124</v>
      </c>
      <c r="G7" s="18" t="s">
        <v>175</v>
      </c>
    </row>
    <row r="8" spans="1:7" ht="15.75" x14ac:dyDescent="0.25">
      <c r="A8" s="19" t="s">
        <v>91</v>
      </c>
      <c r="C8" s="14" t="s">
        <v>125</v>
      </c>
      <c r="G8" s="18" t="s">
        <v>177</v>
      </c>
    </row>
    <row r="9" spans="1:7" ht="15.75" x14ac:dyDescent="0.25">
      <c r="A9" s="16" t="s">
        <v>92</v>
      </c>
      <c r="C9" s="14" t="s">
        <v>126</v>
      </c>
      <c r="G9" s="17" t="s">
        <v>142</v>
      </c>
    </row>
    <row r="10" spans="1:7" ht="15.75" x14ac:dyDescent="0.25">
      <c r="A10" s="16" t="s">
        <v>93</v>
      </c>
      <c r="C10" s="14" t="s">
        <v>127</v>
      </c>
      <c r="G10" s="17" t="s">
        <v>176</v>
      </c>
    </row>
    <row r="11" spans="1:7" ht="15.75" x14ac:dyDescent="0.25">
      <c r="A11" s="16" t="s">
        <v>94</v>
      </c>
      <c r="C11" s="14" t="s">
        <v>128</v>
      </c>
      <c r="G11" s="17" t="s">
        <v>143</v>
      </c>
    </row>
    <row r="12" spans="1:7" ht="15.75" x14ac:dyDescent="0.25">
      <c r="A12" s="16" t="s">
        <v>95</v>
      </c>
      <c r="C12" s="14" t="s">
        <v>129</v>
      </c>
      <c r="G12" s="18" t="s">
        <v>144</v>
      </c>
    </row>
    <row r="13" spans="1:7" ht="15.75" x14ac:dyDescent="0.25">
      <c r="A13" s="16" t="s">
        <v>96</v>
      </c>
      <c r="G13" s="20" t="s">
        <v>145</v>
      </c>
    </row>
    <row r="14" spans="1:7" ht="15.75" x14ac:dyDescent="0.25">
      <c r="A14" s="16" t="s">
        <v>97</v>
      </c>
      <c r="G14" s="17" t="s">
        <v>146</v>
      </c>
    </row>
    <row r="15" spans="1:7" ht="15.75" x14ac:dyDescent="0.25">
      <c r="A15" s="16" t="s">
        <v>98</v>
      </c>
      <c r="G15" s="18" t="s">
        <v>147</v>
      </c>
    </row>
    <row r="16" spans="1:7" x14ac:dyDescent="0.25">
      <c r="A16" s="16" t="s">
        <v>99</v>
      </c>
    </row>
  </sheetData>
  <sheetProtection algorithmName="SHA-512" hashValue="UBLCcQ1rAv/NUC0Z8D6ukAV4gOpj6mo5i4x+8gBh36qW0qeZqPRKPYtHD4dv5f8N8HpVNig9WU4tyPMvKtUlww==" saltValue="1ZMvxA0or7WVZTZTEBEw4w==" spinCount="100000" sheet="1" objects="1" scenarios="1"/>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 Page</vt:lpstr>
      <vt:lpstr>Negotiated Perforance Indicator</vt:lpstr>
      <vt:lpstr>1st Quarter</vt:lpstr>
      <vt:lpstr>2nd Quarter</vt:lpstr>
      <vt:lpstr>3rd Quarter</vt:lpstr>
      <vt:lpstr>4th Quarter</vt:lpstr>
      <vt:lpstr>Sheet6</vt:lpstr>
      <vt:lpstr>'Negotiated Perforance Indicator'!_GoBack</vt:lpstr>
      <vt:lpstr>'Cover Page'!_Toc62649544</vt:lpstr>
    </vt:vector>
  </TitlesOfParts>
  <Company>State of Alaska -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Swearingin, Windy M (DOL)</dc:creator>
  <cp:lastModifiedBy>Swearingin, Windy M (DOL)</cp:lastModifiedBy>
  <dcterms:created xsi:type="dcterms:W3CDTF">2021-07-07T22:39:50Z</dcterms:created>
  <dcterms:modified xsi:type="dcterms:W3CDTF">2022-11-08T01:09:23Z</dcterms:modified>
</cp:coreProperties>
</file>